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mithp/Upskill Credential/"/>
    </mc:Choice>
  </mc:AlternateContent>
  <xr:revisionPtr revIDLastSave="0" documentId="8_{25FD0E3D-A9ED-624B-A920-05031700217C}" xr6:coauthVersionLast="47" xr6:coauthVersionMax="47" xr10:uidLastSave="{00000000-0000-0000-0000-000000000000}"/>
  <bookViews>
    <workbookView xWindow="-34300" yWindow="2620" windowWidth="29040" windowHeight="14620" xr2:uid="{3866C999-A219-4640-A687-BC5A56CF1FC6}"/>
  </bookViews>
  <sheets>
    <sheet name="Verification Form" sheetId="1" r:id="rId1"/>
    <sheet name="Conversions by County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O7" i="1"/>
  <c r="O15" i="1"/>
  <c r="O18" i="1"/>
  <c r="O21" i="1"/>
  <c r="O26" i="1"/>
  <c r="O27" i="1"/>
  <c r="O28" i="1"/>
  <c r="O29" i="1"/>
  <c r="O37" i="1"/>
  <c r="O38" i="1"/>
  <c r="O40" i="1"/>
  <c r="O42" i="1"/>
  <c r="Q31" i="1"/>
  <c r="Q32" i="1"/>
  <c r="Q33" i="1"/>
  <c r="Q34" i="1"/>
  <c r="Q35" i="1"/>
  <c r="Q36" i="1"/>
  <c r="Q37" i="1"/>
  <c r="Q38" i="1"/>
  <c r="Q39" i="1"/>
  <c r="Q40" i="1"/>
  <c r="Q41" i="1"/>
  <c r="Q42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6" i="1"/>
  <c r="P35" i="1"/>
  <c r="P36" i="1"/>
  <c r="P37" i="1"/>
  <c r="P38" i="1"/>
  <c r="P39" i="1"/>
  <c r="P40" i="1"/>
  <c r="P41" i="1"/>
  <c r="P42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6" i="1"/>
  <c r="O22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J1" i="1"/>
  <c r="K1" i="1"/>
  <c r="L1" i="1"/>
  <c r="J2" i="1"/>
  <c r="O16" i="1"/>
  <c r="O17" i="1"/>
  <c r="O19" i="1"/>
  <c r="O20" i="1"/>
  <c r="O23" i="1"/>
  <c r="O24" i="1"/>
  <c r="O25" i="1"/>
  <c r="O33" i="1"/>
  <c r="O34" i="1"/>
  <c r="O35" i="1"/>
  <c r="O36" i="1"/>
  <c r="O39" i="1"/>
  <c r="O41" i="1"/>
  <c r="F1" i="1"/>
  <c r="G1" i="1"/>
  <c r="N7" i="1"/>
  <c r="N8" i="1"/>
  <c r="N9" i="1"/>
  <c r="N10" i="1"/>
  <c r="N11" i="1"/>
  <c r="N12" i="1"/>
  <c r="N13" i="1"/>
  <c r="N14" i="1"/>
  <c r="N15" i="1"/>
  <c r="N16" i="1"/>
  <c r="S16" i="1" s="1"/>
  <c r="N17" i="1"/>
  <c r="S17" i="1" s="1"/>
  <c r="N18" i="1"/>
  <c r="N19" i="1"/>
  <c r="S19" i="1" s="1"/>
  <c r="N20" i="1"/>
  <c r="N21" i="1"/>
  <c r="N22" i="1"/>
  <c r="S22" i="1" s="1"/>
  <c r="N23" i="1"/>
  <c r="S23" i="1" s="1"/>
  <c r="N24" i="1"/>
  <c r="N25" i="1"/>
  <c r="N26" i="1"/>
  <c r="N27" i="1"/>
  <c r="N28" i="1"/>
  <c r="N29" i="1"/>
  <c r="N30" i="1"/>
  <c r="N31" i="1"/>
  <c r="N32" i="1"/>
  <c r="N33" i="1"/>
  <c r="N34" i="1"/>
  <c r="N35" i="1"/>
  <c r="S35" i="1" s="1"/>
  <c r="N36" i="1"/>
  <c r="N37" i="1"/>
  <c r="N38" i="1"/>
  <c r="N39" i="1"/>
  <c r="S39" i="1" s="1"/>
  <c r="N40" i="1"/>
  <c r="S40" i="1" s="1"/>
  <c r="N41" i="1"/>
  <c r="S41" i="1" s="1"/>
  <c r="N42" i="1"/>
  <c r="S42" i="1" s="1"/>
  <c r="N6" i="1"/>
  <c r="S6" i="1" s="1"/>
  <c r="M6" i="1"/>
  <c r="M7" i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9" i="1"/>
  <c r="S18" i="1" l="1"/>
  <c r="N1" i="1"/>
  <c r="S34" i="1"/>
  <c r="S30" i="1"/>
  <c r="S14" i="1"/>
  <c r="S10" i="1"/>
  <c r="T10" i="1" s="1"/>
  <c r="S33" i="1"/>
  <c r="S25" i="1"/>
  <c r="T25" i="1" s="1"/>
  <c r="S13" i="1"/>
  <c r="S9" i="1"/>
  <c r="T9" i="1" s="1"/>
  <c r="S36" i="1"/>
  <c r="T36" i="1" s="1"/>
  <c r="S32" i="1"/>
  <c r="T32" i="1" s="1"/>
  <c r="S24" i="1"/>
  <c r="T24" i="1" s="1"/>
  <c r="S20" i="1"/>
  <c r="S12" i="1"/>
  <c r="T12" i="1" s="1"/>
  <c r="S8" i="1"/>
  <c r="S38" i="1"/>
  <c r="T38" i="1" s="1"/>
  <c r="S31" i="1"/>
  <c r="T31" i="1" s="1"/>
  <c r="S11" i="1"/>
  <c r="T11" i="1" s="1"/>
  <c r="O32" i="1"/>
  <c r="O30" i="1"/>
  <c r="S37" i="1"/>
  <c r="T37" i="1" s="1"/>
  <c r="T41" i="1"/>
  <c r="O31" i="1"/>
  <c r="R31" i="1" s="1"/>
  <c r="S29" i="1"/>
  <c r="S28" i="1"/>
  <c r="S27" i="1"/>
  <c r="T27" i="1" s="1"/>
  <c r="S21" i="1"/>
  <c r="T21" i="1" s="1"/>
  <c r="S15" i="1"/>
  <c r="T15" i="1" s="1"/>
  <c r="T20" i="1"/>
  <c r="T17" i="1"/>
  <c r="T18" i="1"/>
  <c r="T16" i="1"/>
  <c r="S26" i="1"/>
  <c r="T26" i="1" s="1"/>
  <c r="T19" i="1"/>
  <c r="S7" i="1"/>
  <c r="T40" i="1"/>
  <c r="T30" i="1"/>
  <c r="T42" i="1"/>
  <c r="T39" i="1"/>
  <c r="T35" i="1"/>
  <c r="T34" i="1"/>
  <c r="T33" i="1"/>
  <c r="T29" i="1"/>
  <c r="O10" i="1"/>
  <c r="R10" i="1" s="1"/>
  <c r="T28" i="1"/>
  <c r="T23" i="1"/>
  <c r="T22" i="1"/>
  <c r="O14" i="1"/>
  <c r="R14" i="1" s="1"/>
  <c r="O13" i="1"/>
  <c r="T14" i="1"/>
  <c r="O12" i="1"/>
  <c r="R12" i="1" s="1"/>
  <c r="O11" i="1"/>
  <c r="R11" i="1" s="1"/>
  <c r="T13" i="1"/>
  <c r="O9" i="1"/>
  <c r="R9" i="1" s="1"/>
  <c r="O8" i="1"/>
  <c r="R8" i="1" s="1"/>
  <c r="O6" i="1"/>
  <c r="R39" i="1"/>
  <c r="R38" i="1"/>
  <c r="R37" i="1"/>
  <c r="R36" i="1"/>
  <c r="R35" i="1"/>
  <c r="R34" i="1"/>
  <c r="R33" i="1"/>
  <c r="R32" i="1"/>
  <c r="R30" i="1"/>
  <c r="R42" i="1"/>
  <c r="R29" i="1"/>
  <c r="R41" i="1"/>
  <c r="R28" i="1"/>
  <c r="R40" i="1"/>
  <c r="R25" i="1"/>
  <c r="R22" i="1"/>
  <c r="R21" i="1"/>
  <c r="R20" i="1"/>
  <c r="R19" i="1"/>
  <c r="R18" i="1"/>
  <c r="R17" i="1"/>
  <c r="R16" i="1"/>
  <c r="R15" i="1"/>
  <c r="R26" i="1"/>
  <c r="R13" i="1"/>
  <c r="R24" i="1"/>
  <c r="R23" i="1"/>
  <c r="Q1" i="1"/>
  <c r="L2" i="1"/>
  <c r="I1" i="1"/>
  <c r="M1" i="1"/>
  <c r="I2" i="1"/>
  <c r="T8" i="1" l="1"/>
  <c r="O1" i="1"/>
  <c r="R27" i="1"/>
  <c r="R7" i="1"/>
  <c r="T7" i="1" s="1"/>
  <c r="S1" i="1"/>
  <c r="R6" i="1"/>
  <c r="T6" i="1" s="1"/>
  <c r="K2" i="1"/>
  <c r="M2" i="1"/>
  <c r="R1" i="1" l="1"/>
  <c r="T1" i="1"/>
</calcChain>
</file>

<file path=xl/sharedStrings.xml><?xml version="1.0" encoding="utf-8"?>
<sst xmlns="http://schemas.openxmlformats.org/spreadsheetml/2006/main" count="377" uniqueCount="156">
  <si>
    <t>Company Name</t>
  </si>
  <si>
    <t>Average</t>
  </si>
  <si>
    <t>Total Employees</t>
  </si>
  <si>
    <t>Sum</t>
  </si>
  <si>
    <t>Employee First Name</t>
  </si>
  <si>
    <t>Employee Last Name</t>
  </si>
  <si>
    <t xml:space="preserve">Name of Credential </t>
  </si>
  <si>
    <t xml:space="preserve">Relevant Auth of Credential </t>
  </si>
  <si>
    <t>Website for Relevant Auth of Credential</t>
  </si>
  <si>
    <t xml:space="preserve">Company Contribution for Credential </t>
  </si>
  <si>
    <t>% of Company Contribution</t>
  </si>
  <si>
    <t>DED Region</t>
  </si>
  <si>
    <t>County Economic Distress Score</t>
  </si>
  <si>
    <t>% of Company Contribution Score</t>
  </si>
  <si>
    <t>Wage Increase to Training Cost Score</t>
  </si>
  <si>
    <t>Total Score</t>
  </si>
  <si>
    <t>Adair</t>
  </si>
  <si>
    <t>Phelps</t>
  </si>
  <si>
    <t>Greene</t>
  </si>
  <si>
    <t>ABC ID</t>
  </si>
  <si>
    <t>COUNTY</t>
  </si>
  <si>
    <t>DED REGION</t>
  </si>
  <si>
    <t>ECONOMIC DISTRESS</t>
  </si>
  <si>
    <t>% OF MO PER CAPITA INCOME</t>
  </si>
  <si>
    <t>Points</t>
  </si>
  <si>
    <t>North</t>
  </si>
  <si>
    <t>High Economic Distress</t>
  </si>
  <si>
    <t>Andrew</t>
  </si>
  <si>
    <t>Moderate Economic Distress</t>
  </si>
  <si>
    <t>Atchison</t>
  </si>
  <si>
    <t>Low to Moderate Economic Distress</t>
  </si>
  <si>
    <t>Audrain</t>
  </si>
  <si>
    <t>Central</t>
  </si>
  <si>
    <t>Moderate to High Economic Distress</t>
  </si>
  <si>
    <t>Barry</t>
  </si>
  <si>
    <t>Southwest</t>
  </si>
  <si>
    <t>Barton</t>
  </si>
  <si>
    <t>Bates</t>
  </si>
  <si>
    <t>Benton</t>
  </si>
  <si>
    <t>Bollinger</t>
  </si>
  <si>
    <t>Southeast</t>
  </si>
  <si>
    <t>Boone</t>
  </si>
  <si>
    <t>Buchanan</t>
  </si>
  <si>
    <t>Butler</t>
  </si>
  <si>
    <t>Caldwell</t>
  </si>
  <si>
    <t>Callaway</t>
  </si>
  <si>
    <t>Camden</t>
  </si>
  <si>
    <t>Cape Girardeau</t>
  </si>
  <si>
    <t>Carroll</t>
  </si>
  <si>
    <t>Low Economic Distress</t>
  </si>
  <si>
    <t>Carter</t>
  </si>
  <si>
    <t>Cass</t>
  </si>
  <si>
    <t>Kansas City</t>
  </si>
  <si>
    <t>Cedar</t>
  </si>
  <si>
    <t>Chariton</t>
  </si>
  <si>
    <t>Christian</t>
  </si>
  <si>
    <t>Clark</t>
  </si>
  <si>
    <t>Clay</t>
  </si>
  <si>
    <t>Clinton</t>
  </si>
  <si>
    <t>Cole</t>
  </si>
  <si>
    <t>Cooper</t>
  </si>
  <si>
    <t>Crawford</t>
  </si>
  <si>
    <t>Dade</t>
  </si>
  <si>
    <t>Dallas</t>
  </si>
  <si>
    <t>Daviess</t>
  </si>
  <si>
    <t>DeKalb</t>
  </si>
  <si>
    <t>Dent</t>
  </si>
  <si>
    <t>Douglas</t>
  </si>
  <si>
    <t>Dunklin</t>
  </si>
  <si>
    <t>Franklin</t>
  </si>
  <si>
    <t>St. Louis</t>
  </si>
  <si>
    <t>Gasconade</t>
  </si>
  <si>
    <t>Gentry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</si>
  <si>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</si>
  <si>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</si>
  <si>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</si>
  <si>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</si>
  <si>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</si>
  <si>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</si>
  <si>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</si>
  <si>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</si>
  <si>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</si>
  <si>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</si>
  <si>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</si>
  <si>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</si>
  <si>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</si>
  <si>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</si>
  <si>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</si>
  <si>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</si>
  <si>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</si>
  <si>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</si>
  <si>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</si>
  <si>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</si>
  <si>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Macon</t>
  </si>
  <si>
    <t>Madison</t>
  </si>
  <si>
    <t>Maries</t>
  </si>
  <si>
    <t>Marion</t>
  </si>
  <si>
    <t>McDonald</t>
  </si>
  <si>
    <t>Mercer</t>
  </si>
  <si>
    <t>Miller</t>
  </si>
  <si>
    <t>Mississippi</t>
  </si>
  <si>
    <t>Moniteau</t>
  </si>
  <si>
    <t>Monroe</t>
  </si>
  <si>
    <t>Montgomery</t>
  </si>
  <si>
    <t>Morgan</t>
  </si>
  <si>
    <t>New 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</si>
  <si>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</si>
  <si>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</si>
  <si>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</si>
  <si>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</si>
  <si>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</si>
  <si>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</si>
  <si>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</si>
  <si>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</si>
  <si>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</si>
  <si>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</si>
  <si>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</si>
  <si>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</si>
  <si>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</si>
  <si>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</si>
  <si>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</si>
  <si>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</si>
  <si>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</si>
  <si>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</si>
  <si>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Saline</t>
  </si>
  <si>
    <t>Schuyler</t>
  </si>
  <si>
    <t>Scotland</t>
  </si>
  <si>
    <t>Scott</t>
  </si>
  <si>
    <t>Shannon</t>
  </si>
  <si>
    <t>Shelby</t>
  </si>
  <si>
    <t>St. Charles</t>
  </si>
  <si>
    <t>St. Clair</t>
  </si>
  <si>
    <t>St. Francois</t>
  </si>
  <si>
    <t>St. Louis (Independent City)</t>
  </si>
  <si>
    <t>Ste. Genevieve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</si>
  <si>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</si>
  <si>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</si>
  <si>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</si>
  <si>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</si>
  <si>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</si>
  <si>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</si>
  <si>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</si>
  <si>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</si>
  <si>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</si>
  <si>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</si>
  <si>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Worth</t>
  </si>
  <si>
    <t>Wright</t>
  </si>
  <si>
    <t xml:space="preserve">Company Facility FEIN </t>
  </si>
  <si>
    <t>Facility County</t>
  </si>
  <si>
    <t>Facility FEIN</t>
  </si>
  <si>
    <t>Company Facility County</t>
  </si>
  <si>
    <t>Pledged Wage Increase ($)</t>
  </si>
  <si>
    <t>Pledged Wage Increase (%)</t>
  </si>
  <si>
    <t>Estimated Total Cost of Credential</t>
  </si>
  <si>
    <t>Employee Starting Hourly Wage</t>
  </si>
  <si>
    <t>Pledged Post-Certificate Employee Hourly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</si>
</sst>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0">
    <xf numFmtId="0" fontId="0" fillId="0" borderId="0" xfId="0"/>
    <xf numFmtId="44" fontId="0" fillId="5" borderId="7" xfId="3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44" fontId="0" fillId="0" borderId="1" xfId="3" applyFont="1" applyFill="1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0" fillId="5" borderId="7" xfId="0" applyFill="1" applyBorder="1" applyAlignment="1">
      <alignment horizontal="left" vertical="center"/>
    </xf>
    <xf numFmtId="9" fontId="0" fillId="5" borderId="7" xfId="0" applyNumberFormat="1" applyFill="1" applyBorder="1" applyAlignment="1">
      <alignment horizontal="left" vertical="center"/>
    </xf>
    <xf numFmtId="9" fontId="0" fillId="5" borderId="8" xfId="0" applyNumberForma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Border="1"/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6" fontId="0" fillId="5" borderId="8" xfId="2" applyNumberFormat="1" applyFont="1" applyFill="1" applyBorder="1" applyAlignment="1" applyProtection="1">
      <alignment horizontal="center" vertical="center"/>
    </xf>
    <xf numFmtId="166" fontId="0" fillId="0" borderId="0" xfId="2" applyNumberFormat="1" applyFont="1" applyFill="1" applyBorder="1" applyProtection="1"/>
    <xf numFmtId="166" fontId="0" fillId="0" borderId="2" xfId="2" applyNumberFormat="1" applyFont="1" applyBorder="1" applyProtection="1"/>
    <xf numFmtId="166" fontId="0" fillId="0" borderId="0" xfId="2" applyNumberFormat="1" applyFont="1" applyProtection="1"/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10" fontId="0" fillId="0" borderId="0" xfId="4" applyNumberFormat="1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10" fontId="0" fillId="0" borderId="0" xfId="4" applyNumberFormat="1" applyFont="1" applyAlignment="1" applyProtection="1">
      <alignment horizontal="center"/>
      <protection hidden="1"/>
    </xf>
    <xf numFmtId="0" fontId="0" fillId="5" borderId="9" xfId="0" applyFill="1" applyBorder="1" applyAlignment="1">
      <alignment horizontal="left" vertical="center"/>
    </xf>
    <xf numFmtId="44" fontId="0" fillId="5" borderId="9" xfId="3" applyFont="1" applyFill="1" applyBorder="1" applyAlignment="1" applyProtection="1">
      <alignment horizontal="left" vertical="center"/>
    </xf>
    <xf numFmtId="9" fontId="0" fillId="5" borderId="9" xfId="0" applyNumberFormat="1" applyFill="1" applyBorder="1" applyAlignment="1">
      <alignment horizontal="left" vertical="center"/>
    </xf>
    <xf numFmtId="9" fontId="0" fillId="5" borderId="13" xfId="0" applyNumberFormat="1" applyFill="1" applyBorder="1" applyAlignment="1">
      <alignment horizontal="center" vertical="center"/>
    </xf>
    <xf numFmtId="166" fontId="0" fillId="5" borderId="13" xfId="2" applyNumberFormat="1" applyFont="1" applyFill="1" applyBorder="1" applyAlignment="1" applyProtection="1">
      <alignment horizontal="center" vertical="center"/>
    </xf>
    <xf numFmtId="9" fontId="0" fillId="5" borderId="12" xfId="0" applyNumberForma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7" fillId="3" borderId="11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0" fillId="5" borderId="3" xfId="0" applyFill="1" applyBorder="1"/>
    <xf numFmtId="0" fontId="0" fillId="5" borderId="4" xfId="0" applyFill="1" applyBorder="1"/>
    <xf numFmtId="0" fontId="6" fillId="4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14" fontId="1" fillId="0" borderId="2" xfId="1" applyNumberFormat="1" applyFill="1" applyBorder="1" applyAlignment="1" applyProtection="1">
      <alignment horizontal="left" vertical="center"/>
      <protection locked="0"/>
    </xf>
    <xf numFmtId="44" fontId="0" fillId="0" borderId="2" xfId="3" applyFont="1" applyFill="1" applyBorder="1" applyAlignment="1" applyProtection="1">
      <alignment horizontal="left" vertical="center"/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5" fontId="0" fillId="5" borderId="1" xfId="2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>
      <alignment horizontal="right" vertical="center"/>
    </xf>
    <xf numFmtId="10" fontId="0" fillId="5" borderId="7" xfId="4" applyNumberFormat="1" applyFont="1" applyFill="1" applyBorder="1" applyAlignment="1" applyProtection="1">
      <alignment horizontal="center" vertical="center"/>
    </xf>
    <xf numFmtId="43" fontId="0" fillId="5" borderId="7" xfId="2" applyFont="1" applyFill="1" applyBorder="1" applyAlignment="1" applyProtection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>
      <alignment horizontal="center" vertical="center" wrapText="1"/>
    </xf>
    <xf numFmtId="9" fontId="4" fillId="5" borderId="17" xfId="0" applyNumberFormat="1" applyFont="1" applyFill="1" applyBorder="1" applyAlignment="1">
      <alignment horizontal="center" vertical="center" wrapText="1"/>
    </xf>
    <xf numFmtId="9" fontId="4" fillId="5" borderId="18" xfId="0" applyNumberFormat="1" applyFont="1" applyFill="1" applyBorder="1" applyAlignment="1">
      <alignment horizontal="center" vertical="center" wrapText="1"/>
    </xf>
    <xf numFmtId="166" fontId="4" fillId="5" borderId="18" xfId="2" applyNumberFormat="1" applyFont="1" applyFill="1" applyBorder="1" applyAlignment="1" applyProtection="1">
      <alignment horizontal="center" vertical="center" wrapText="1"/>
    </xf>
    <xf numFmtId="9" fontId="4" fillId="5" borderId="14" xfId="0" applyNumberFormat="1" applyFont="1" applyFill="1" applyBorder="1" applyAlignment="1">
      <alignment horizontal="center" vertical="center" wrapText="1"/>
    </xf>
    <xf numFmtId="44" fontId="0" fillId="5" borderId="2" xfId="3" applyFont="1" applyFill="1" applyBorder="1" applyAlignment="1" applyProtection="1">
      <alignment horizontal="center" vertical="center"/>
    </xf>
    <xf numFmtId="10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6" fontId="0" fillId="5" borderId="3" xfId="2" applyNumberFormat="1" applyFont="1" applyFill="1" applyBorder="1" applyAlignment="1" applyProtection="1">
      <alignment horizontal="center"/>
    </xf>
    <xf numFmtId="166" fontId="0" fillId="5" borderId="15" xfId="2" applyNumberFormat="1" applyFont="1" applyFill="1" applyBorder="1" applyAlignment="1" applyProtection="1">
      <alignment horizontal="center"/>
    </xf>
    <xf numFmtId="44" fontId="0" fillId="5" borderId="1" xfId="3" applyFont="1" applyFill="1" applyBorder="1" applyAlignment="1" applyProtection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6" fontId="0" fillId="5" borderId="4" xfId="2" applyNumberFormat="1" applyFont="1" applyFill="1" applyBorder="1" applyAlignment="1" applyProtection="1">
      <alignment horizontal="center"/>
    </xf>
    <xf numFmtId="166" fontId="0" fillId="5" borderId="10" xfId="2" applyNumberFormat="1" applyFont="1" applyFill="1" applyBorder="1" applyAlignment="1" applyProtection="1">
      <alignment horizontal="center"/>
    </xf>
    <xf numFmtId="44" fontId="0" fillId="5" borderId="0" xfId="3" applyFont="1" applyFill="1" applyBorder="1" applyAlignment="1" applyProtection="1">
      <alignment horizontal="left" vertical="center"/>
    </xf>
    <xf numFmtId="164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9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center"/>
    </xf>
    <xf numFmtId="44" fontId="0" fillId="5" borderId="3" xfId="3" applyFont="1" applyFill="1" applyBorder="1" applyAlignment="1" applyProtection="1">
      <alignment horizontal="left" vertical="center"/>
    </xf>
    <xf numFmtId="164" fontId="0" fillId="5" borderId="2" xfId="0" applyNumberForma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9" fontId="0" fillId="5" borderId="3" xfId="0" applyNumberFormat="1" applyFill="1" applyBorder="1" applyAlignment="1">
      <alignment horizontal="left" vertical="center"/>
    </xf>
    <xf numFmtId="44" fontId="0" fillId="5" borderId="4" xfId="3" applyFont="1" applyFill="1" applyBorder="1" applyAlignment="1" applyProtection="1">
      <alignment horizontal="left" vertical="center"/>
    </xf>
    <xf numFmtId="164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9" fontId="0" fillId="5" borderId="4" xfId="0" applyNumberFormat="1" applyFill="1" applyBorder="1" applyAlignment="1">
      <alignment horizontal="left" vertical="center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33">
    <dxf>
      <alignment horizontal="center" vertical="bottom" textRotation="0" wrapText="0" indent="0" justifyLastLine="0" shrinkToFit="0" readingOrder="0"/>
      <protection locked="1" hidden="1"/>
    </dxf>
    <dxf>
      <numFmt numFmtId="14" formatCode="0.00%"/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alignment vertical="bottom" textRotation="0" wrapText="1" indent="0" justifyLastLine="0" shrinkToFit="0" readingOrder="0"/>
      <protection locked="1" hidden="1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6" formatCode="_(* #,##0.0000_);_(* \(#,##0.0000\);_(* &quot;-&quot;??_);_(@_)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3" formatCode="0%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4" formatCode="0.00%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4" formatCode="0.00%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82316B-DBA4-4E7B-9071-91A71D6DF821}" name="Table3" displayName="Table3" ref="A5:T42" totalsRowShown="0" headerRowDxfId="32" dataDxfId="30" headerRowBorderDxfId="31" tableBorderDxfId="29" totalsRowBorderDxfId="28">
  <autoFilter ref="A5:T42" xr:uid="{A682316B-DBA4-4E7B-9071-91A71D6DF8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4CADED90-CB64-41D7-B498-2118CD5AE525}" name="Company Name" dataDxfId="27">
      <calculatedColumnFormula>IF(NOT(ISBLANK(Table3[[#This Row],[Employee First Name]])),$E$1,"")</calculatedColumnFormula>
    </tableColumn>
    <tableColumn id="3" xr3:uid="{987B4AB7-EF2B-4B98-949E-1117DB0F7332}" name="Company Facility FEIN " dataDxfId="26">
      <calculatedColumnFormula>IF(NOT(ISBLANK(Table3[[#This Row],[Employee First Name]])),$E$2,"")</calculatedColumnFormula>
    </tableColumn>
    <tableColumn id="30" xr3:uid="{17848115-5509-4CC9-8351-AC128787FEDD}" name="Company Facility County" dataDxfId="25">
      <calculatedColumnFormula>IF(NOT(ISBLANK(Table3[[#This Row],[Employee Last Name]])),$E$3,"")</calculatedColumnFormula>
    </tableColumn>
    <tableColumn id="4" xr3:uid="{F12488DD-62A7-4AB0-9186-887C6B08F382}" name="Employee First Name" dataDxfId="24"/>
    <tableColumn id="5" xr3:uid="{7701E870-F489-46E7-AFA1-57B23C2113AB}" name="Employee Last Name" dataDxfId="23"/>
    <tableColumn id="7" xr3:uid="{D4AF1B11-DED6-4129-B2D6-701CA74899C0}" name="Name of Credential " dataDxfId="22"/>
    <tableColumn id="8" xr3:uid="{0FC3FFEF-4A31-4E69-A500-5A9E65FD18F2}" name="Relevant Auth of Credential " dataDxfId="21"/>
    <tableColumn id="9" xr3:uid="{BC1A480C-4642-4C9E-902A-B49710039162}" name="Website for Relevant Auth of Credential" dataDxfId="20"/>
    <tableColumn id="14" xr3:uid="{8CCF255E-CB61-4EBE-878E-6B0D2482F66C}" name="Estimated Total Cost of Credential" dataDxfId="19" dataCellStyle="Currency">
      <calculatedColumnFormula>IF(ISBLANK(Table3[[#This Row],[Employee First Name]]),"",
SUM(#REF!))</calculatedColumnFormula>
    </tableColumn>
    <tableColumn id="15" xr3:uid="{DF7F8255-2C2F-4348-A4FA-7F4091DDDC63}" name="Company Contribution for Credential " dataDxfId="18" dataCellStyle="Currency"/>
    <tableColumn id="10" xr3:uid="{1E4DAA9F-5114-453F-A8E9-2CD4F00A7D79}" name="Employee Starting Hourly Wage" dataDxfId="17" dataCellStyle="Currency"/>
    <tableColumn id="11" xr3:uid="{4B469CD0-324B-4CC2-871D-DBCE84524950}" name="Pledged Post-Certificate Employee Hourly Wage" dataDxfId="16" dataCellStyle="Currency"/>
    <tableColumn id="12" xr3:uid="{FF436948-7C62-4B64-A115-53FBB61CC324}" name="Pledged Wage Increase ($)" dataDxfId="15" dataCellStyle="Currency">
      <calculatedColumnFormula>IF(NOT(ISBLANK($K6)),SUM(L6-K6),"")</calculatedColumnFormula>
    </tableColumn>
    <tableColumn id="13" xr3:uid="{4C0BC914-83F8-48C4-9CCB-E3213C91CFB4}" name="Pledged Wage Increase (%)" dataDxfId="14" dataCellStyle="Currency">
      <calculatedColumnFormula>IF(NOT(ISBLANK($L6)),((Table3[[#This Row],[Pledged Post-Certificate Employee Hourly Wage]]-Table3[[#This Row],[Employee Starting Hourly Wage]])/Table3[[#This Row],[Employee Starting Hourly Wage]]),"")</calculatedColumnFormula>
    </tableColumn>
    <tableColumn id="16" xr3:uid="{1DCEB3C7-DE68-43C0-98E0-57FF488DD2F7}" name="% of Company Contribution" dataDxfId="13">
      <calculatedColumnFormula>IF(NOT(ISBLANK($I6)),SUM(J6/I6),"")</calculatedColumnFormula>
    </tableColumn>
    <tableColumn id="18" xr3:uid="{57313A6E-B6A7-498A-B540-60AA03ECA50F}" name="DED Region" dataDxfId="12">
      <calculatedColumnFormula>IF(OR(ISBLANK($E$3),ISBLANK(Table3[[#This Row],[Employee First Name]])),"",
_xlfn.XLOOKUP($E$3,Table6[COUNTY],Table6[DED REGION]))</calculatedColumnFormula>
    </tableColumn>
    <tableColumn id="17" xr3:uid="{0552BD7C-1051-4C66-A06F-95B04E1E2BE2}" name="County Economic Distress Score" dataDxfId="11">
      <calculatedColumnFormula>IF(OR(ISBLANK($E$3),ISBLANK(Table3[[#This Row],[Employee First Name]])),"",
_xlfn.XLOOKUP($E$3,Table6[COUNTY],Table6[Points]))</calculatedColumnFormula>
    </tableColumn>
    <tableColumn id="19" xr3:uid="{C315EA32-0AE0-4CAF-8DE9-AC11E1A78077}" name="% of Company Contribution Score" dataDxfId="10">
      <calculatedColumnFormula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calculatedColumnFormula>
    </tableColumn>
    <tableColumn id="20" xr3:uid="{2D47A1E4-6587-40C7-BA19-75D0901EB04B}" name="Wage Increase to Training Cost Score" dataDxfId="9" dataCellStyle="Comma">
      <calculatedColumnFormula>IF(AND(NOT(ISBLANK(Table3[[#This Row],[Pledged Wage Increase (%)]])),NOT(ISBLANK(Table3[[#This Row],[Estimated Total Cost of Credential]])),NOT(Table3[[#This Row],[Estimated Total Cost of Credential]]=0)),(Table3[[#This Row],[Pledged Wage Increase (%)]]/Table3[[#This Row],[Estimated Total Cost of Credential]])*10000,"")</calculatedColumnFormula>
    </tableColumn>
    <tableColumn id="21" xr3:uid="{2A70EBE4-5086-43FC-8C08-EA8B6AB7FC7E}" name="Total Score" dataDxfId="8">
      <calculatedColumnFormula>IF(Table3[[#This Row],[Wage Increase to Training Cost Score]]="","",SUM(Table3[[#This Row],[County Economic Distress Score]:[Wage Increase to Training Cost Score]]))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BB2FA4-4768-4372-B2EB-1EBD11868FEA}" name="Table6" displayName="Table6" ref="A1:F116" totalsRowShown="0" headerRowDxfId="7" dataDxfId="6">
  <autoFilter ref="A1:F116" xr:uid="{C2BB2FA4-4768-4372-B2EB-1EBD11868FEA}"/>
  <sortState xmlns:xlrd2="http://schemas.microsoft.com/office/spreadsheetml/2017/richdata2" ref="A2:F116">
    <sortCondition ref="B1:B116"/>
  </sortState>
  <tableColumns count="6">
    <tableColumn id="1" xr3:uid="{A2D7ECFC-3F6B-49B6-B0A0-3ABF64EE1552}" name="ABC ID" dataDxfId="5"/>
    <tableColumn id="2" xr3:uid="{9A709A4A-F3DE-4AD0-A0E1-006278502F68}" name="COUNTY" dataDxfId="4"/>
    <tableColumn id="3" xr3:uid="{A084873A-C165-4F45-A00C-C922C528BD58}" name="DED REGION" dataDxfId="3"/>
    <tableColumn id="4" xr3:uid="{24672D05-51E8-4E65-BC22-D3639D544C52}" name="ECONOMIC DISTRESS" dataDxfId="2"/>
    <tableColumn id="5" xr3:uid="{DC1A96B4-F2E6-4FAF-872C-E2FC652BEB18}" name="% OF MO PER CAPITA INCOME" dataDxfId="1" dataCellStyle="Percent"/>
    <tableColumn id="7" xr3:uid="{8B825E83-8F72-4DA3-950B-C6D60B978340}" name="Point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DCC3-133E-4264-9825-C5FD35D5F4B5}">
  <sheetPr>
    <pageSetUpPr fitToPage="1"/>
  </sheetPr>
  <dimension ref="A1:GG407"/>
  <sheetViews>
    <sheetView tabSelected="1" topLeftCell="D1" zoomScaleNormal="100" zoomScalePageLayoutView="50" workbookViewId="0">
      <selection activeCell="D6" sqref="D6"/>
    </sheetView>
  </sheetViews>
  <sheetFormatPr baseColWidth="10" defaultColWidth="9.1640625" defaultRowHeight="15" x14ac:dyDescent="0.2"/>
  <cols>
    <col min="1" max="1" width="19.83203125" style="10" hidden="1" customWidth="1"/>
    <col min="2" max="3" width="17" style="10" hidden="1" customWidth="1"/>
    <col min="4" max="4" width="33.6640625" style="19" customWidth="1"/>
    <col min="5" max="5" width="53.5" style="19" customWidth="1"/>
    <col min="6" max="6" width="21.83203125" style="19" customWidth="1"/>
    <col min="7" max="7" width="29.83203125" style="19" customWidth="1"/>
    <col min="8" max="8" width="40.83203125" style="19" customWidth="1"/>
    <col min="9" max="12" width="14.5" style="20" customWidth="1"/>
    <col min="13" max="13" width="14.5" style="86" customWidth="1"/>
    <col min="14" max="14" width="14.5" style="87" customWidth="1"/>
    <col min="15" max="18" width="14.5" style="88" customWidth="1"/>
    <col min="19" max="19" width="14.5" style="89" customWidth="1"/>
    <col min="20" max="20" width="15.1640625" style="81" customWidth="1"/>
    <col min="21" max="21" width="15.1640625" style="12" customWidth="1"/>
    <col min="22" max="22" width="15" customWidth="1"/>
    <col min="23" max="23" width="15" style="24" customWidth="1"/>
    <col min="24" max="24" width="15" customWidth="1"/>
    <col min="190" max="16384" width="9.1640625" style="11"/>
  </cols>
  <sheetData>
    <row r="1" spans="1:189" s="5" customFormat="1" ht="45.75" customHeight="1" x14ac:dyDescent="0.2">
      <c r="A1" s="38"/>
      <c r="B1" s="38"/>
      <c r="C1" s="43"/>
      <c r="D1" s="39" t="s">
        <v>0</v>
      </c>
      <c r="E1" s="59"/>
      <c r="F1" s="54">
        <f>COUNTA(_xlfn.UNIQUE(F6:F42))-1</f>
        <v>0</v>
      </c>
      <c r="G1" s="54">
        <f>COUNTA(_xlfn.UNIQUE(G6:G42))-1</f>
        <v>0</v>
      </c>
      <c r="H1" s="55" t="s">
        <v>1</v>
      </c>
      <c r="I1" s="1" t="e">
        <f>AVERAGE(Table3[Estimated Total Cost of Credential])</f>
        <v>#DIV/0!</v>
      </c>
      <c r="J1" s="1" t="e">
        <f>AVERAGE(Table3[[Company Contribution for Credential ]])</f>
        <v>#DIV/0!</v>
      </c>
      <c r="K1" s="1" t="e">
        <f>AVERAGE(Table3[Employee Starting Hourly Wage])</f>
        <v>#DIV/0!</v>
      </c>
      <c r="L1" s="1" t="e">
        <f>AVERAGE(Table3[Pledged Post-Certificate Employee Hourly Wage])</f>
        <v>#DIV/0!</v>
      </c>
      <c r="M1" s="1" t="e">
        <f>AVERAGE(Table3[Pledged Wage Increase ($)])</f>
        <v>#DIV/0!</v>
      </c>
      <c r="N1" s="56" t="e">
        <f>AVERAGE(Table3[Pledged Wage Increase (%)])</f>
        <v>#DIV/0!</v>
      </c>
      <c r="O1" s="56" t="e">
        <f>AVERAGE(Table3[% of Company Contribution])</f>
        <v>#DIV/0!</v>
      </c>
      <c r="P1" s="8"/>
      <c r="Q1" s="57" t="e">
        <f>AVERAGE(Table3[County Economic Distress Score])</f>
        <v>#DIV/0!</v>
      </c>
      <c r="R1" s="57" t="e">
        <f>AVERAGE(Table3[% of Company Contribution Score])</f>
        <v>#DIV/0!</v>
      </c>
      <c r="S1" s="57" t="e">
        <f>AVERAGE(Table3[Wage Increase to Training Cost Score])</f>
        <v>#DIV/0!</v>
      </c>
      <c r="T1" s="57" t="e">
        <f>AVERAGE(Table3[Total Score])</f>
        <v>#DIV/0!</v>
      </c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</row>
    <row r="2" spans="1:189" s="5" customFormat="1" ht="45.75" customHeight="1" x14ac:dyDescent="0.2">
      <c r="A2" s="38"/>
      <c r="B2" s="38"/>
      <c r="C2" s="44"/>
      <c r="D2" s="46" t="s">
        <v>149</v>
      </c>
      <c r="E2" s="60"/>
      <c r="F2" s="6"/>
      <c r="G2" s="6"/>
      <c r="H2" s="58" t="s">
        <v>3</v>
      </c>
      <c r="I2" s="1">
        <f>SUM(Table3[Estimated Total Cost of Credential])</f>
        <v>0</v>
      </c>
      <c r="J2" s="1">
        <f>SUM(Table3[[Company Contribution for Credential ]])</f>
        <v>0</v>
      </c>
      <c r="K2" s="1">
        <f>SUM(O6:O58)</f>
        <v>0</v>
      </c>
      <c r="L2" s="1">
        <f>SUM(P6:P58)</f>
        <v>0</v>
      </c>
      <c r="M2" s="1">
        <f>SUM(Q6:Q58)</f>
        <v>0</v>
      </c>
      <c r="N2" s="1"/>
      <c r="O2" s="7"/>
      <c r="P2" s="8"/>
      <c r="Q2" s="7"/>
      <c r="R2" s="8"/>
      <c r="S2" s="21"/>
      <c r="T2" s="8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</row>
    <row r="3" spans="1:189" s="5" customFormat="1" ht="45.75" customHeight="1" x14ac:dyDescent="0.2">
      <c r="A3" s="38"/>
      <c r="B3" s="38"/>
      <c r="C3" s="38"/>
      <c r="D3" s="42" t="s">
        <v>148</v>
      </c>
      <c r="E3" s="61"/>
      <c r="F3" s="31"/>
      <c r="G3" s="31"/>
      <c r="H3" s="31"/>
      <c r="I3" s="32"/>
      <c r="J3" s="31"/>
      <c r="K3" s="31"/>
      <c r="L3" s="31"/>
      <c r="M3" s="31"/>
      <c r="N3" s="31"/>
      <c r="O3" s="33"/>
      <c r="P3" s="34"/>
      <c r="Q3" s="33"/>
      <c r="R3" s="34"/>
      <c r="S3" s="35"/>
      <c r="T3" s="36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</row>
    <row r="4" spans="1:189" s="5" customFormat="1" ht="45.75" customHeight="1" thickBot="1" x14ac:dyDescent="0.25">
      <c r="A4" s="38"/>
      <c r="B4" s="38"/>
      <c r="C4" s="38"/>
      <c r="D4" s="40" t="s">
        <v>2</v>
      </c>
      <c r="E4" s="41">
        <f>COUNTA(D6:D58)</f>
        <v>0</v>
      </c>
      <c r="F4" s="31"/>
      <c r="G4" s="31"/>
      <c r="H4" s="31"/>
      <c r="I4" s="32"/>
      <c r="J4" s="31"/>
      <c r="K4" s="31"/>
      <c r="L4" s="31"/>
      <c r="M4" s="31"/>
      <c r="N4" s="31"/>
      <c r="O4" s="33"/>
      <c r="P4" s="34"/>
      <c r="Q4" s="33"/>
      <c r="R4" s="34"/>
      <c r="S4" s="35"/>
      <c r="T4" s="36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</row>
    <row r="5" spans="1:189" s="9" customFormat="1" ht="85" customHeight="1" thickBot="1" x14ac:dyDescent="0.25">
      <c r="A5" s="37" t="s">
        <v>0</v>
      </c>
      <c r="B5" s="37" t="s">
        <v>147</v>
      </c>
      <c r="C5" s="45" t="s">
        <v>150</v>
      </c>
      <c r="D5" s="51" t="s">
        <v>4</v>
      </c>
      <c r="E5" s="52" t="s">
        <v>5</v>
      </c>
      <c r="F5" s="52" t="s">
        <v>6</v>
      </c>
      <c r="G5" s="52" t="s">
        <v>7</v>
      </c>
      <c r="H5" s="52" t="s">
        <v>8</v>
      </c>
      <c r="I5" s="53" t="s">
        <v>153</v>
      </c>
      <c r="J5" s="53" t="s">
        <v>9</v>
      </c>
      <c r="K5" s="52" t="s">
        <v>154</v>
      </c>
      <c r="L5" s="52" t="s">
        <v>155</v>
      </c>
      <c r="M5" s="62" t="s">
        <v>151</v>
      </c>
      <c r="N5" s="62" t="s">
        <v>152</v>
      </c>
      <c r="O5" s="63" t="s">
        <v>10</v>
      </c>
      <c r="P5" s="64" t="s">
        <v>11</v>
      </c>
      <c r="Q5" s="63" t="s">
        <v>12</v>
      </c>
      <c r="R5" s="63" t="s">
        <v>13</v>
      </c>
      <c r="S5" s="65" t="s">
        <v>14</v>
      </c>
      <c r="T5" s="66" t="s">
        <v>15</v>
      </c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</row>
    <row r="6" spans="1:189" x14ac:dyDescent="0.2">
      <c r="A6" s="10" t="str">
        <f>IF(NOT(ISBLANK(Table3[[#This Row],[Employee First Name]])),$E$1,"")</f>
        <v/>
      </c>
      <c r="B6" s="10" t="str">
        <f>IF(NOT(ISBLANK(Table3[[#This Row],[Employee First Name]])),$E$2,"")</f>
        <v/>
      </c>
      <c r="C6" s="10" t="str">
        <f>IF(NOT(ISBLANK(Table3[[#This Row],[Employee Last Name]])),$E$3,"")</f>
        <v/>
      </c>
      <c r="D6" s="47"/>
      <c r="E6" s="47"/>
      <c r="F6" s="48"/>
      <c r="G6" s="48"/>
      <c r="H6" s="49"/>
      <c r="I6" s="50"/>
      <c r="J6" s="50"/>
      <c r="K6" s="50"/>
      <c r="L6" s="50"/>
      <c r="M6" s="67" t="str">
        <f t="shared" ref="M6:M42" si="0">IF(NOT(ISBLANK($K6)),SUM(L6-K6),"")</f>
        <v/>
      </c>
      <c r="N6" s="68" t="str">
        <f>IF(NOT(ISBLANK($L6)),((Table3[[#This Row],[Pledged Post-Certificate Employee Hourly Wage]]-Table3[[#This Row],[Employee Starting Hourly Wage]])/Table3[[#This Row],[Employee Starting Hourly Wage]]),"")</f>
        <v/>
      </c>
      <c r="O6" s="68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6" s="69" t="str">
        <f>IF(OR(ISBLANK($E$3),ISBLANK(Table3[[#This Row],[Employee First Name]])),"",
_xlfn.XLOOKUP($E$3,Table6[COUNTY],Table6[DED REGION]))</f>
        <v/>
      </c>
      <c r="Q6" s="69" t="str">
        <f>IF(OR(ISBLANK($E$3),ISBLANK(Table3[[#This Row],[Employee First Name]])),"",
_xlfn.XLOOKUP($E$3,Table6[COUNTY],Table6[Points]))</f>
        <v/>
      </c>
      <c r="R6" s="69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6" s="70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6" s="71" t="str">
        <f>IF(Table3[[#This Row],[Wage Increase to Training Cost Score]]="","",SUM(Table3[[#This Row],[County Economic Distress Score]:[Wage Increase to Training Cost Score]]))</f>
        <v/>
      </c>
      <c r="U6"/>
      <c r="W6"/>
      <c r="GD6" s="11"/>
      <c r="GE6" s="11"/>
      <c r="GF6" s="11"/>
      <c r="GG6" s="11"/>
    </row>
    <row r="7" spans="1:189" x14ac:dyDescent="0.2">
      <c r="A7" s="10" t="str">
        <f>IF(NOT(ISBLANK(Table3[[#This Row],[Employee First Name]])),$E$1,"")</f>
        <v/>
      </c>
      <c r="B7" s="10" t="str">
        <f>IF(NOT(ISBLANK(Table3[[#This Row],[Employee First Name]])),$E$2,"")</f>
        <v/>
      </c>
      <c r="C7" s="10" t="str">
        <f>IF(NOT(ISBLANK(Table3[[#This Row],[Employee Last Name]])),$E$3,"")</f>
        <v/>
      </c>
      <c r="D7" s="2"/>
      <c r="E7" s="2"/>
      <c r="F7" s="3"/>
      <c r="G7" s="3"/>
      <c r="H7" s="3"/>
      <c r="I7" s="4"/>
      <c r="J7" s="4"/>
      <c r="K7" s="4"/>
      <c r="L7" s="4"/>
      <c r="M7" s="72" t="str">
        <f t="shared" si="0"/>
        <v/>
      </c>
      <c r="N7" s="73" t="str">
        <f>IF(NOT(ISBLANK($L7)),((Table3[[#This Row],[Pledged Post-Certificate Employee Hourly Wage]]-Table3[[#This Row],[Employee Starting Hourly Wage]])/Table3[[#This Row],[Employee Starting Hourly Wage]]),"")</f>
        <v/>
      </c>
      <c r="O7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7" s="74" t="str">
        <f>IF(OR(ISBLANK($E$3),ISBLANK(Table3[[#This Row],[Employee First Name]])),"",
_xlfn.XLOOKUP($E$3,Table6[COUNTY],Table6[DED REGION]))</f>
        <v/>
      </c>
      <c r="Q7" s="74" t="str">
        <f>IF(OR(ISBLANK($E$3),ISBLANK(Table3[[#This Row],[Employee First Name]])),"",
_xlfn.XLOOKUP($E$3,Table6[COUNTY],Table6[Points]))</f>
        <v/>
      </c>
      <c r="R7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7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7" s="76" t="str">
        <f>IF(Table3[[#This Row],[Wage Increase to Training Cost Score]]="","",SUM(Table3[[#This Row],[County Economic Distress Score]:[Wage Increase to Training Cost Score]]))</f>
        <v/>
      </c>
      <c r="U7"/>
      <c r="W7"/>
      <c r="GD7" s="11"/>
      <c r="GE7" s="11"/>
      <c r="GF7" s="11"/>
      <c r="GG7" s="11"/>
    </row>
    <row r="8" spans="1:189" x14ac:dyDescent="0.2">
      <c r="A8" s="10" t="str">
        <f>IF(NOT(ISBLANK(Table3[[#This Row],[Employee First Name]])),$E$1,"")</f>
        <v/>
      </c>
      <c r="B8" s="10" t="str">
        <f>IF(NOT(ISBLANK(Table3[[#This Row],[Employee First Name]])),$E$2,"")</f>
        <v/>
      </c>
      <c r="C8" s="10" t="str">
        <f>IF(NOT(ISBLANK(Table3[[#This Row],[Employee Last Name]])),$E$3,"")</f>
        <v/>
      </c>
      <c r="D8" s="2"/>
      <c r="E8" s="2"/>
      <c r="F8" s="3"/>
      <c r="G8" s="3"/>
      <c r="H8" s="3"/>
      <c r="I8" s="4"/>
      <c r="J8" s="4"/>
      <c r="K8" s="4"/>
      <c r="L8" s="4"/>
      <c r="M8" s="72" t="str">
        <f t="shared" si="0"/>
        <v/>
      </c>
      <c r="N8" s="73" t="str">
        <f>IF(NOT(ISBLANK($L8)),((Table3[[#This Row],[Pledged Post-Certificate Employee Hourly Wage]]-Table3[[#This Row],[Employee Starting Hourly Wage]])/Table3[[#This Row],[Employee Starting Hourly Wage]]),"")</f>
        <v/>
      </c>
      <c r="O8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8" s="74" t="str">
        <f>IF(OR(ISBLANK($E$3),ISBLANK(Table3[[#This Row],[Employee First Name]])),"",
_xlfn.XLOOKUP($E$3,Table6[COUNTY],Table6[DED REGION]))</f>
        <v/>
      </c>
      <c r="Q8" s="74" t="str">
        <f>IF(OR(ISBLANK($E$3),ISBLANK(Table3[[#This Row],[Employee First Name]])),"",
_xlfn.XLOOKUP($E$3,Table6[COUNTY],Table6[Points]))</f>
        <v/>
      </c>
      <c r="R8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8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8" s="76" t="str">
        <f>IF(Table3[[#This Row],[Wage Increase to Training Cost Score]]="","",SUM(Table3[[#This Row],[County Economic Distress Score]:[Wage Increase to Training Cost Score]]))</f>
        <v/>
      </c>
      <c r="U8"/>
      <c r="W8"/>
      <c r="GD8" s="11"/>
      <c r="GE8" s="11"/>
      <c r="GF8" s="11"/>
      <c r="GG8" s="11"/>
    </row>
    <row r="9" spans="1:189" x14ac:dyDescent="0.2">
      <c r="A9" s="10" t="str">
        <f>IF(NOT(ISBLANK(Table3[[#This Row],[Employee First Name]])),$E$1,"")</f>
        <v/>
      </c>
      <c r="B9" s="10" t="str">
        <f>IF(NOT(ISBLANK(Table3[[#This Row],[Employee First Name]])),$E$2,"")</f>
        <v/>
      </c>
      <c r="C9" s="10" t="str">
        <f>IF(NOT(ISBLANK(Table3[[#This Row],[Employee Last Name]])),$E$3,"")</f>
        <v/>
      </c>
      <c r="D9" s="2"/>
      <c r="E9" s="2"/>
      <c r="F9" s="2"/>
      <c r="G9" s="2"/>
      <c r="H9" s="2"/>
      <c r="I9" s="4"/>
      <c r="J9" s="4"/>
      <c r="K9" s="4"/>
      <c r="L9" s="4"/>
      <c r="M9" s="72" t="str">
        <f t="shared" si="0"/>
        <v/>
      </c>
      <c r="N9" s="73" t="str">
        <f>IF(NOT(ISBLANK($L9)),((Table3[[#This Row],[Pledged Post-Certificate Employee Hourly Wage]]-Table3[[#This Row],[Employee Starting Hourly Wage]])/Table3[[#This Row],[Employee Starting Hourly Wage]]),"")</f>
        <v/>
      </c>
      <c r="O9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9" s="74" t="str">
        <f>IF(OR(ISBLANK($E$3),ISBLANK(Table3[[#This Row],[Employee First Name]])),"",
_xlfn.XLOOKUP($E$3,Table6[COUNTY],Table6[DED REGION]))</f>
        <v/>
      </c>
      <c r="Q9" s="74" t="str">
        <f>IF(OR(ISBLANK($E$3),ISBLANK(Table3[[#This Row],[Employee First Name]])),"",
_xlfn.XLOOKUP($E$3,Table6[COUNTY],Table6[Points]))</f>
        <v/>
      </c>
      <c r="R9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9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9" s="76" t="str">
        <f>IF(Table3[[#This Row],[Wage Increase to Training Cost Score]]="","",SUM(Table3[[#This Row],[County Economic Distress Score]:[Wage Increase to Training Cost Score]]))</f>
        <v/>
      </c>
      <c r="U9"/>
      <c r="W9"/>
      <c r="GD9" s="11"/>
      <c r="GE9" s="11"/>
      <c r="GF9" s="11"/>
      <c r="GG9" s="11"/>
    </row>
    <row r="10" spans="1:189" x14ac:dyDescent="0.2">
      <c r="A10" s="10" t="str">
        <f>IF(NOT(ISBLANK(Table3[[#This Row],[Employee First Name]])),$E$1,"")</f>
        <v/>
      </c>
      <c r="B10" s="10" t="str">
        <f>IF(NOT(ISBLANK(Table3[[#This Row],[Employee First Name]])),$E$2,"")</f>
        <v/>
      </c>
      <c r="C10" s="10" t="str">
        <f>IF(NOT(ISBLANK(Table3[[#This Row],[Employee Last Name]])),$E$3,"")</f>
        <v/>
      </c>
      <c r="D10" s="2"/>
      <c r="E10" s="2"/>
      <c r="F10" s="2"/>
      <c r="G10" s="2"/>
      <c r="H10" s="2"/>
      <c r="I10" s="4"/>
      <c r="J10" s="4"/>
      <c r="K10" s="4"/>
      <c r="L10" s="4"/>
      <c r="M10" s="72" t="str">
        <f t="shared" si="0"/>
        <v/>
      </c>
      <c r="N10" s="73" t="str">
        <f>IF(NOT(ISBLANK($L10)),((Table3[[#This Row],[Pledged Post-Certificate Employee Hourly Wage]]-Table3[[#This Row],[Employee Starting Hourly Wage]])/Table3[[#This Row],[Employee Starting Hourly Wage]]),"")</f>
        <v/>
      </c>
      <c r="O10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0" s="74" t="str">
        <f>IF(OR(ISBLANK($E$3),ISBLANK(Table3[[#This Row],[Employee First Name]])),"",
_xlfn.XLOOKUP($E$3,Table6[COUNTY],Table6[DED REGION]))</f>
        <v/>
      </c>
      <c r="Q10" s="74" t="str">
        <f>IF(OR(ISBLANK($E$3),ISBLANK(Table3[[#This Row],[Employee First Name]])),"",
_xlfn.XLOOKUP($E$3,Table6[COUNTY],Table6[Points]))</f>
        <v/>
      </c>
      <c r="R10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0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0" s="76" t="str">
        <f>IF(Table3[[#This Row],[Wage Increase to Training Cost Score]]="","",SUM(Table3[[#This Row],[County Economic Distress Score]:[Wage Increase to Training Cost Score]]))</f>
        <v/>
      </c>
      <c r="U10"/>
      <c r="W10"/>
      <c r="GD10" s="11"/>
      <c r="GE10" s="11"/>
      <c r="GF10" s="11"/>
      <c r="GG10" s="11"/>
    </row>
    <row r="11" spans="1:189" x14ac:dyDescent="0.2">
      <c r="A11" s="10" t="str">
        <f>IF(NOT(ISBLANK(Table3[[#This Row],[Employee First Name]])),$E$1,"")</f>
        <v/>
      </c>
      <c r="B11" s="10" t="str">
        <f>IF(NOT(ISBLANK(Table3[[#This Row],[Employee First Name]])),$E$2,"")</f>
        <v/>
      </c>
      <c r="C11" s="10" t="str">
        <f>IF(NOT(ISBLANK(Table3[[#This Row],[Employee Last Name]])),$E$3,"")</f>
        <v/>
      </c>
      <c r="D11" s="2"/>
      <c r="E11" s="2"/>
      <c r="F11" s="2"/>
      <c r="G11" s="2"/>
      <c r="H11" s="2"/>
      <c r="I11" s="4"/>
      <c r="J11" s="4"/>
      <c r="K11" s="4"/>
      <c r="L11" s="4"/>
      <c r="M11" s="72" t="str">
        <f t="shared" si="0"/>
        <v/>
      </c>
      <c r="N11" s="73" t="str">
        <f>IF(NOT(ISBLANK($L11)),((Table3[[#This Row],[Pledged Post-Certificate Employee Hourly Wage]]-Table3[[#This Row],[Employee Starting Hourly Wage]])/Table3[[#This Row],[Employee Starting Hourly Wage]]),"")</f>
        <v/>
      </c>
      <c r="O11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1" s="74" t="str">
        <f>IF(OR(ISBLANK($E$3),ISBLANK(Table3[[#This Row],[Employee First Name]])),"",
_xlfn.XLOOKUP($E$3,Table6[COUNTY],Table6[DED REGION]))</f>
        <v/>
      </c>
      <c r="Q11" s="74" t="str">
        <f>IF(OR(ISBLANK($E$3),ISBLANK(Table3[[#This Row],[Employee First Name]])),"",
_xlfn.XLOOKUP($E$3,Table6[COUNTY],Table6[Points]))</f>
        <v/>
      </c>
      <c r="R11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1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1" s="76" t="str">
        <f>IF(Table3[[#This Row],[Wage Increase to Training Cost Score]]="","",SUM(Table3[[#This Row],[County Economic Distress Score]:[Wage Increase to Training Cost Score]]))</f>
        <v/>
      </c>
      <c r="U11"/>
      <c r="W11"/>
      <c r="GD11" s="11"/>
      <c r="GE11" s="11"/>
      <c r="GF11" s="11"/>
      <c r="GG11" s="11"/>
    </row>
    <row r="12" spans="1:189" x14ac:dyDescent="0.2">
      <c r="A12" s="10" t="str">
        <f>IF(NOT(ISBLANK(Table3[[#This Row],[Employee First Name]])),$E$1,"")</f>
        <v/>
      </c>
      <c r="B12" s="10" t="str">
        <f>IF(NOT(ISBLANK(Table3[[#This Row],[Employee First Name]])),$E$2,"")</f>
        <v/>
      </c>
      <c r="C12" s="10" t="str">
        <f>IF(NOT(ISBLANK(Table3[[#This Row],[Employee Last Name]])),$E$3,"")</f>
        <v/>
      </c>
      <c r="D12" s="2"/>
      <c r="E12" s="2"/>
      <c r="F12" s="2"/>
      <c r="G12" s="2"/>
      <c r="H12" s="2"/>
      <c r="I12" s="4"/>
      <c r="J12" s="4"/>
      <c r="K12" s="4"/>
      <c r="L12" s="4"/>
      <c r="M12" s="72" t="str">
        <f t="shared" si="0"/>
        <v/>
      </c>
      <c r="N12" s="73" t="str">
        <f>IF(NOT(ISBLANK($L12)),((Table3[[#This Row],[Pledged Post-Certificate Employee Hourly Wage]]-Table3[[#This Row],[Employee Starting Hourly Wage]])/Table3[[#This Row],[Employee Starting Hourly Wage]]),"")</f>
        <v/>
      </c>
      <c r="O12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2" s="74" t="str">
        <f>IF(OR(ISBLANK($E$3),ISBLANK(Table3[[#This Row],[Employee First Name]])),"",
_xlfn.XLOOKUP($E$3,Table6[COUNTY],Table6[DED REGION]))</f>
        <v/>
      </c>
      <c r="Q12" s="74" t="str">
        <f>IF(OR(ISBLANK($E$3),ISBLANK(Table3[[#This Row],[Employee First Name]])),"",
_xlfn.XLOOKUP($E$3,Table6[COUNTY],Table6[Points]))</f>
        <v/>
      </c>
      <c r="R12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2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2" s="76" t="str">
        <f>IF(Table3[[#This Row],[Wage Increase to Training Cost Score]]="","",SUM(Table3[[#This Row],[County Economic Distress Score]:[Wage Increase to Training Cost Score]]))</f>
        <v/>
      </c>
      <c r="U12"/>
      <c r="W12"/>
      <c r="GD12" s="11"/>
      <c r="GE12" s="11"/>
      <c r="GF12" s="11"/>
      <c r="GG12" s="11"/>
    </row>
    <row r="13" spans="1:189" x14ac:dyDescent="0.2">
      <c r="A13" s="10" t="str">
        <f>IF(NOT(ISBLANK(Table3[[#This Row],[Employee First Name]])),$E$1,"")</f>
        <v/>
      </c>
      <c r="B13" s="10" t="str">
        <f>IF(NOT(ISBLANK(Table3[[#This Row],[Employee First Name]])),$E$2,"")</f>
        <v/>
      </c>
      <c r="C13" s="10" t="str">
        <f>IF(NOT(ISBLANK(Table3[[#This Row],[Employee Last Name]])),$E$3,"")</f>
        <v/>
      </c>
      <c r="D13" s="2"/>
      <c r="E13" s="2"/>
      <c r="F13" s="2"/>
      <c r="G13" s="2"/>
      <c r="H13" s="2"/>
      <c r="I13" s="4"/>
      <c r="J13" s="4"/>
      <c r="K13" s="4"/>
      <c r="L13" s="4"/>
      <c r="M13" s="72" t="str">
        <f t="shared" si="0"/>
        <v/>
      </c>
      <c r="N13" s="73" t="str">
        <f>IF(NOT(ISBLANK($L13)),((Table3[[#This Row],[Pledged Post-Certificate Employee Hourly Wage]]-Table3[[#This Row],[Employee Starting Hourly Wage]])/Table3[[#This Row],[Employee Starting Hourly Wage]]),"")</f>
        <v/>
      </c>
      <c r="O13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3" s="74" t="str">
        <f>IF(OR(ISBLANK($E$3),ISBLANK(Table3[[#This Row],[Employee First Name]])),"",
_xlfn.XLOOKUP($E$3,Table6[COUNTY],Table6[DED REGION]))</f>
        <v/>
      </c>
      <c r="Q13" s="74" t="str">
        <f>IF(OR(ISBLANK($E$3),ISBLANK(Table3[[#This Row],[Employee First Name]])),"",
_xlfn.XLOOKUP($E$3,Table6[COUNTY],Table6[Points]))</f>
        <v/>
      </c>
      <c r="R13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3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3" s="76" t="str">
        <f>IF(Table3[[#This Row],[Wage Increase to Training Cost Score]]="","",SUM(Table3[[#This Row],[County Economic Distress Score]:[Wage Increase to Training Cost Score]]))</f>
        <v/>
      </c>
      <c r="U13"/>
      <c r="W13"/>
      <c r="GD13" s="11"/>
      <c r="GE13" s="11"/>
      <c r="GF13" s="11"/>
      <c r="GG13" s="11"/>
    </row>
    <row r="14" spans="1:189" x14ac:dyDescent="0.2">
      <c r="A14" s="10" t="str">
        <f>IF(NOT(ISBLANK(Table3[[#This Row],[Employee First Name]])),$E$1,"")</f>
        <v/>
      </c>
      <c r="B14" s="10" t="str">
        <f>IF(NOT(ISBLANK(Table3[[#This Row],[Employee First Name]])),$E$2,"")</f>
        <v/>
      </c>
      <c r="C14" s="10" t="str">
        <f>IF(NOT(ISBLANK(Table3[[#This Row],[Employee Last Name]])),$E$3,"")</f>
        <v/>
      </c>
      <c r="D14" s="2"/>
      <c r="E14" s="2"/>
      <c r="F14" s="2"/>
      <c r="G14" s="2"/>
      <c r="H14" s="2"/>
      <c r="I14" s="4"/>
      <c r="J14" s="4"/>
      <c r="K14" s="4"/>
      <c r="L14" s="4"/>
      <c r="M14" s="72" t="str">
        <f t="shared" si="0"/>
        <v/>
      </c>
      <c r="N14" s="73" t="str">
        <f>IF(NOT(ISBLANK($L14)),((Table3[[#This Row],[Pledged Post-Certificate Employee Hourly Wage]]-Table3[[#This Row],[Employee Starting Hourly Wage]])/Table3[[#This Row],[Employee Starting Hourly Wage]]),"")</f>
        <v/>
      </c>
      <c r="O14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4" s="74" t="str">
        <f>IF(OR(ISBLANK($E$3),ISBLANK(Table3[[#This Row],[Employee First Name]])),"",
_xlfn.XLOOKUP($E$3,Table6[COUNTY],Table6[DED REGION]))</f>
        <v/>
      </c>
      <c r="Q14" s="74" t="str">
        <f>IF(OR(ISBLANK($E$3),ISBLANK(Table3[[#This Row],[Employee First Name]])),"",
_xlfn.XLOOKUP($E$3,Table6[COUNTY],Table6[Points]))</f>
        <v/>
      </c>
      <c r="R14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4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4" s="76" t="str">
        <f>IF(Table3[[#This Row],[Wage Increase to Training Cost Score]]="","",SUM(Table3[[#This Row],[County Economic Distress Score]:[Wage Increase to Training Cost Score]]))</f>
        <v/>
      </c>
      <c r="U14"/>
      <c r="W14"/>
      <c r="GD14" s="11"/>
      <c r="GE14" s="11"/>
      <c r="GF14" s="11"/>
      <c r="GG14" s="11"/>
    </row>
    <row r="15" spans="1:189" x14ac:dyDescent="0.2">
      <c r="A15" s="10" t="str">
        <f>IF(NOT(ISBLANK(Table3[[#This Row],[Employee First Name]])),$E$1,"")</f>
        <v/>
      </c>
      <c r="B15" s="10" t="str">
        <f>IF(NOT(ISBLANK(Table3[[#This Row],[Employee First Name]])),$E$2,"")</f>
        <v/>
      </c>
      <c r="C15" s="10" t="str">
        <f>IF(NOT(ISBLANK(Table3[[#This Row],[Employee Last Name]])),$E$3,"")</f>
        <v/>
      </c>
      <c r="D15" s="2"/>
      <c r="E15" s="2"/>
      <c r="F15" s="2"/>
      <c r="G15" s="2"/>
      <c r="H15" s="2"/>
      <c r="I15" s="4"/>
      <c r="J15" s="4"/>
      <c r="K15" s="4"/>
      <c r="L15" s="4"/>
      <c r="M15" s="72" t="str">
        <f t="shared" si="0"/>
        <v/>
      </c>
      <c r="N15" s="73" t="str">
        <f>IF(NOT(ISBLANK($L15)),((Table3[[#This Row],[Pledged Post-Certificate Employee Hourly Wage]]-Table3[[#This Row],[Employee Starting Hourly Wage]])/Table3[[#This Row],[Employee Starting Hourly Wage]]),"")</f>
        <v/>
      </c>
      <c r="O15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5" s="74" t="str">
        <f>IF(OR(ISBLANK($E$3),ISBLANK(Table3[[#This Row],[Employee First Name]])),"",
_xlfn.XLOOKUP($E$3,Table6[COUNTY],Table6[DED REGION]))</f>
        <v/>
      </c>
      <c r="Q15" s="74" t="str">
        <f>IF(OR(ISBLANK($E$3),ISBLANK(Table3[[#This Row],[Employee First Name]])),"",
_xlfn.XLOOKUP($E$3,Table6[COUNTY],Table6[Points]))</f>
        <v/>
      </c>
      <c r="R15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5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5" s="76" t="str">
        <f>IF(Table3[[#This Row],[Wage Increase to Training Cost Score]]="","",SUM(Table3[[#This Row],[County Economic Distress Score]:[Wage Increase to Training Cost Score]]))</f>
        <v/>
      </c>
      <c r="U15"/>
      <c r="W15"/>
      <c r="GD15" s="11"/>
      <c r="GE15" s="11"/>
      <c r="GF15" s="11"/>
      <c r="GG15" s="11"/>
    </row>
    <row r="16" spans="1:189" x14ac:dyDescent="0.2">
      <c r="A16" s="10" t="str">
        <f>IF(NOT(ISBLANK(Table3[[#This Row],[Employee First Name]])),$E$1,"")</f>
        <v/>
      </c>
      <c r="B16" s="10" t="str">
        <f>IF(NOT(ISBLANK(Table3[[#This Row],[Employee First Name]])),$E$2,"")</f>
        <v/>
      </c>
      <c r="C16" s="10" t="str">
        <f>IF(NOT(ISBLANK(Table3[[#This Row],[Employee Last Name]])),$E$3,"")</f>
        <v/>
      </c>
      <c r="D16" s="2"/>
      <c r="E16" s="2"/>
      <c r="F16" s="2"/>
      <c r="G16" s="2"/>
      <c r="H16" s="2"/>
      <c r="I16" s="4"/>
      <c r="J16" s="4"/>
      <c r="K16" s="4"/>
      <c r="L16" s="4"/>
      <c r="M16" s="72" t="str">
        <f t="shared" si="0"/>
        <v/>
      </c>
      <c r="N16" s="73" t="str">
        <f>IF(NOT(ISBLANK($L16)),((Table3[[#This Row],[Pledged Post-Certificate Employee Hourly Wage]]-Table3[[#This Row],[Employee Starting Hourly Wage]])/Table3[[#This Row],[Employee Starting Hourly Wage]]),"")</f>
        <v/>
      </c>
      <c r="O16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6" s="74" t="str">
        <f>IF(OR(ISBLANK($E$3),ISBLANK(Table3[[#This Row],[Employee First Name]])),"",
_xlfn.XLOOKUP($E$3,Table6[COUNTY],Table6[DED REGION]))</f>
        <v/>
      </c>
      <c r="Q16" s="74" t="str">
        <f>IF(OR(ISBLANK($E$3),ISBLANK(Table3[[#This Row],[Employee First Name]])),"",
_xlfn.XLOOKUP($E$3,Table6[COUNTY],Table6[Points]))</f>
        <v/>
      </c>
      <c r="R16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6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6" s="76" t="str">
        <f>IF(Table3[[#This Row],[Wage Increase to Training Cost Score]]="","",SUM(Table3[[#This Row],[County Economic Distress Score]:[Wage Increase to Training Cost Score]]))</f>
        <v/>
      </c>
      <c r="U16"/>
      <c r="W16"/>
      <c r="GD16" s="11"/>
      <c r="GE16" s="11"/>
      <c r="GF16" s="11"/>
      <c r="GG16" s="11"/>
    </row>
    <row r="17" spans="1:189" x14ac:dyDescent="0.2">
      <c r="A17" s="10" t="str">
        <f>IF(NOT(ISBLANK(Table3[[#This Row],[Employee First Name]])),$E$1,"")</f>
        <v/>
      </c>
      <c r="B17" s="10" t="str">
        <f>IF(NOT(ISBLANK(Table3[[#This Row],[Employee First Name]])),$E$2,"")</f>
        <v/>
      </c>
      <c r="C17" s="10" t="str">
        <f>IF(NOT(ISBLANK(Table3[[#This Row],[Employee Last Name]])),$E$3,"")</f>
        <v/>
      </c>
      <c r="D17" s="2"/>
      <c r="E17" s="2"/>
      <c r="F17" s="2"/>
      <c r="G17" s="2"/>
      <c r="H17" s="2"/>
      <c r="I17" s="4"/>
      <c r="J17" s="4"/>
      <c r="K17" s="4"/>
      <c r="L17" s="4"/>
      <c r="M17" s="72" t="str">
        <f t="shared" si="0"/>
        <v/>
      </c>
      <c r="N17" s="73" t="str">
        <f>IF(NOT(ISBLANK($L17)),((Table3[[#This Row],[Pledged Post-Certificate Employee Hourly Wage]]-Table3[[#This Row],[Employee Starting Hourly Wage]])/Table3[[#This Row],[Employee Starting Hourly Wage]]),"")</f>
        <v/>
      </c>
      <c r="O17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7" s="74" t="str">
        <f>IF(OR(ISBLANK($E$3),ISBLANK(Table3[[#This Row],[Employee First Name]])),"",
_xlfn.XLOOKUP($E$3,Table6[COUNTY],Table6[DED REGION]))</f>
        <v/>
      </c>
      <c r="Q17" s="74" t="str">
        <f>IF(OR(ISBLANK($E$3),ISBLANK(Table3[[#This Row],[Employee First Name]])),"",
_xlfn.XLOOKUP($E$3,Table6[COUNTY],Table6[Points]))</f>
        <v/>
      </c>
      <c r="R17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7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7" s="76" t="str">
        <f>IF(Table3[[#This Row],[Wage Increase to Training Cost Score]]="","",SUM(Table3[[#This Row],[County Economic Distress Score]:[Wage Increase to Training Cost Score]]))</f>
        <v/>
      </c>
      <c r="U17"/>
      <c r="W17"/>
      <c r="GD17" s="11"/>
      <c r="GE17" s="11"/>
      <c r="GF17" s="11"/>
      <c r="GG17" s="11"/>
    </row>
    <row r="18" spans="1:189" x14ac:dyDescent="0.2">
      <c r="A18" s="10" t="str">
        <f>IF(NOT(ISBLANK(Table3[[#This Row],[Employee First Name]])),$E$1,"")</f>
        <v/>
      </c>
      <c r="B18" s="10" t="str">
        <f>IF(NOT(ISBLANK(Table3[[#This Row],[Employee First Name]])),$E$2,"")</f>
        <v/>
      </c>
      <c r="C18" s="10" t="str">
        <f>IF(NOT(ISBLANK(Table3[[#This Row],[Employee Last Name]])),$E$3,"")</f>
        <v/>
      </c>
      <c r="D18" s="2"/>
      <c r="E18" s="2"/>
      <c r="F18" s="2"/>
      <c r="G18" s="2"/>
      <c r="H18" s="2"/>
      <c r="I18" s="4"/>
      <c r="J18" s="4"/>
      <c r="K18" s="4"/>
      <c r="L18" s="4"/>
      <c r="M18" s="72" t="str">
        <f t="shared" si="0"/>
        <v/>
      </c>
      <c r="N18" s="73" t="str">
        <f>IF(NOT(ISBLANK($L18)),((Table3[[#This Row],[Pledged Post-Certificate Employee Hourly Wage]]-Table3[[#This Row],[Employee Starting Hourly Wage]])/Table3[[#This Row],[Employee Starting Hourly Wage]]),"")</f>
        <v/>
      </c>
      <c r="O18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8" s="74" t="str">
        <f>IF(OR(ISBLANK($E$3),ISBLANK(Table3[[#This Row],[Employee First Name]])),"",
_xlfn.XLOOKUP($E$3,Table6[COUNTY],Table6[DED REGION]))</f>
        <v/>
      </c>
      <c r="Q18" s="74" t="str">
        <f>IF(OR(ISBLANK($E$3),ISBLANK(Table3[[#This Row],[Employee First Name]])),"",
_xlfn.XLOOKUP($E$3,Table6[COUNTY],Table6[Points]))</f>
        <v/>
      </c>
      <c r="R18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8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8" s="76" t="str">
        <f>IF(Table3[[#This Row],[Wage Increase to Training Cost Score]]="","",SUM(Table3[[#This Row],[County Economic Distress Score]:[Wage Increase to Training Cost Score]]))</f>
        <v/>
      </c>
      <c r="U18"/>
      <c r="W18"/>
      <c r="GD18" s="11"/>
      <c r="GE18" s="11"/>
      <c r="GF18" s="11"/>
      <c r="GG18" s="11"/>
    </row>
    <row r="19" spans="1:189" x14ac:dyDescent="0.2">
      <c r="A19" s="10" t="str">
        <f>IF(NOT(ISBLANK(Table3[[#This Row],[Employee First Name]])),$E$1,"")</f>
        <v/>
      </c>
      <c r="B19" s="10" t="str">
        <f>IF(NOT(ISBLANK(Table3[[#This Row],[Employee First Name]])),$E$2,"")</f>
        <v/>
      </c>
      <c r="C19" s="10" t="str">
        <f>IF(NOT(ISBLANK(Table3[[#This Row],[Employee Last Name]])),$E$3,"")</f>
        <v/>
      </c>
      <c r="D19" s="2"/>
      <c r="E19" s="2"/>
      <c r="F19" s="2"/>
      <c r="G19" s="2"/>
      <c r="H19" s="2"/>
      <c r="I19" s="4"/>
      <c r="J19" s="4"/>
      <c r="K19" s="4"/>
      <c r="L19" s="4"/>
      <c r="M19" s="72" t="str">
        <f t="shared" si="0"/>
        <v/>
      </c>
      <c r="N19" s="73" t="str">
        <f>IF(NOT(ISBLANK($L19)),((Table3[[#This Row],[Pledged Post-Certificate Employee Hourly Wage]]-Table3[[#This Row],[Employee Starting Hourly Wage]])/Table3[[#This Row],[Employee Starting Hourly Wage]]),"")</f>
        <v/>
      </c>
      <c r="O19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9" s="74" t="str">
        <f>IF(OR(ISBLANK($E$3),ISBLANK(Table3[[#This Row],[Employee First Name]])),"",
_xlfn.XLOOKUP($E$3,Table6[COUNTY],Table6[DED REGION]))</f>
        <v/>
      </c>
      <c r="Q19" s="74" t="str">
        <f>IF(OR(ISBLANK($E$3),ISBLANK(Table3[[#This Row],[Employee First Name]])),"",
_xlfn.XLOOKUP($E$3,Table6[COUNTY],Table6[Points]))</f>
        <v/>
      </c>
      <c r="R19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9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9" s="76" t="str">
        <f>IF(Table3[[#This Row],[Wage Increase to Training Cost Score]]="","",SUM(Table3[[#This Row],[County Economic Distress Score]:[Wage Increase to Training Cost Score]]))</f>
        <v/>
      </c>
      <c r="U19"/>
      <c r="W19"/>
      <c r="GD19" s="11"/>
      <c r="GE19" s="11"/>
      <c r="GF19" s="11"/>
      <c r="GG19" s="11"/>
    </row>
    <row r="20" spans="1:189" x14ac:dyDescent="0.2">
      <c r="A20" s="10" t="str">
        <f>IF(NOT(ISBLANK(Table3[[#This Row],[Employee First Name]])),$E$1,"")</f>
        <v/>
      </c>
      <c r="B20" s="10" t="str">
        <f>IF(NOT(ISBLANK(Table3[[#This Row],[Employee First Name]])),$E$2,"")</f>
        <v/>
      </c>
      <c r="C20" s="10" t="str">
        <f>IF(NOT(ISBLANK(Table3[[#This Row],[Employee Last Name]])),$E$3,"")</f>
        <v/>
      </c>
      <c r="D20" s="2"/>
      <c r="E20" s="2"/>
      <c r="F20" s="2"/>
      <c r="G20" s="2"/>
      <c r="H20" s="2"/>
      <c r="I20" s="4"/>
      <c r="J20" s="4"/>
      <c r="K20" s="4"/>
      <c r="L20" s="4"/>
      <c r="M20" s="72" t="str">
        <f t="shared" si="0"/>
        <v/>
      </c>
      <c r="N20" s="73" t="str">
        <f>IF(NOT(ISBLANK($L20)),((Table3[[#This Row],[Pledged Post-Certificate Employee Hourly Wage]]-Table3[[#This Row],[Employee Starting Hourly Wage]])/Table3[[#This Row],[Employee Starting Hourly Wage]]),"")</f>
        <v/>
      </c>
      <c r="O20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0" s="74" t="str">
        <f>IF(OR(ISBLANK($E$3),ISBLANK(Table3[[#This Row],[Employee First Name]])),"",
_xlfn.XLOOKUP($E$3,Table6[COUNTY],Table6[DED REGION]))</f>
        <v/>
      </c>
      <c r="Q20" s="74" t="str">
        <f>IF(OR(ISBLANK($E$3),ISBLANK(Table3[[#This Row],[Employee First Name]])),"",
_xlfn.XLOOKUP($E$3,Table6[COUNTY],Table6[Points]))</f>
        <v/>
      </c>
      <c r="R20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0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0" s="76" t="str">
        <f>IF(Table3[[#This Row],[Wage Increase to Training Cost Score]]="","",SUM(Table3[[#This Row],[County Economic Distress Score]:[Wage Increase to Training Cost Score]]))</f>
        <v/>
      </c>
      <c r="U20"/>
      <c r="W20"/>
      <c r="GD20" s="11"/>
      <c r="GE20" s="11"/>
      <c r="GF20" s="11"/>
      <c r="GG20" s="11"/>
    </row>
    <row r="21" spans="1:189" x14ac:dyDescent="0.2">
      <c r="A21" s="10" t="str">
        <f>IF(NOT(ISBLANK(Table3[[#This Row],[Employee First Name]])),$E$1,"")</f>
        <v/>
      </c>
      <c r="B21" s="10" t="str">
        <f>IF(NOT(ISBLANK(Table3[[#This Row],[Employee First Name]])),$E$2,"")</f>
        <v/>
      </c>
      <c r="C21" s="10" t="str">
        <f>IF(NOT(ISBLANK(Table3[[#This Row],[Employee Last Name]])),$E$3,"")</f>
        <v/>
      </c>
      <c r="D21" s="2"/>
      <c r="E21" s="2"/>
      <c r="F21" s="2"/>
      <c r="G21" s="2"/>
      <c r="H21" s="2"/>
      <c r="I21" s="4"/>
      <c r="J21" s="4"/>
      <c r="K21" s="4"/>
      <c r="L21" s="4"/>
      <c r="M21" s="72" t="str">
        <f t="shared" si="0"/>
        <v/>
      </c>
      <c r="N21" s="73" t="str">
        <f>IF(NOT(ISBLANK($L21)),((Table3[[#This Row],[Pledged Post-Certificate Employee Hourly Wage]]-Table3[[#This Row],[Employee Starting Hourly Wage]])/Table3[[#This Row],[Employee Starting Hourly Wage]]),"")</f>
        <v/>
      </c>
      <c r="O21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1" s="74" t="str">
        <f>IF(OR(ISBLANK($E$3),ISBLANK(Table3[[#This Row],[Employee First Name]])),"",
_xlfn.XLOOKUP($E$3,Table6[COUNTY],Table6[DED REGION]))</f>
        <v/>
      </c>
      <c r="Q21" s="74" t="str">
        <f>IF(OR(ISBLANK($E$3),ISBLANK(Table3[[#This Row],[Employee First Name]])),"",
_xlfn.XLOOKUP($E$3,Table6[COUNTY],Table6[Points]))</f>
        <v/>
      </c>
      <c r="R21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1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1" s="76" t="str">
        <f>IF(Table3[[#This Row],[Wage Increase to Training Cost Score]]="","",SUM(Table3[[#This Row],[County Economic Distress Score]:[Wage Increase to Training Cost Score]]))</f>
        <v/>
      </c>
      <c r="U21"/>
      <c r="W21"/>
      <c r="GD21" s="11"/>
      <c r="GE21" s="11"/>
      <c r="GF21" s="11"/>
      <c r="GG21" s="11"/>
    </row>
    <row r="22" spans="1:189" x14ac:dyDescent="0.2">
      <c r="A22" s="10" t="str">
        <f>IF(NOT(ISBLANK(Table3[[#This Row],[Employee First Name]])),$E$1,"")</f>
        <v/>
      </c>
      <c r="B22" s="10" t="str">
        <f>IF(NOT(ISBLANK(Table3[[#This Row],[Employee First Name]])),$E$2,"")</f>
        <v/>
      </c>
      <c r="C22" s="10" t="str">
        <f>IF(NOT(ISBLANK(Table3[[#This Row],[Employee Last Name]])),$E$3,"")</f>
        <v/>
      </c>
      <c r="D22" s="2"/>
      <c r="E22" s="2"/>
      <c r="F22" s="2"/>
      <c r="G22" s="2"/>
      <c r="H22" s="2"/>
      <c r="I22" s="4"/>
      <c r="J22" s="4"/>
      <c r="K22" s="4"/>
      <c r="L22" s="4"/>
      <c r="M22" s="72" t="str">
        <f t="shared" si="0"/>
        <v/>
      </c>
      <c r="N22" s="73" t="str">
        <f>IF(NOT(ISBLANK($L22)),((Table3[[#This Row],[Pledged Post-Certificate Employee Hourly Wage]]-Table3[[#This Row],[Employee Starting Hourly Wage]])/Table3[[#This Row],[Employee Starting Hourly Wage]]),"")</f>
        <v/>
      </c>
      <c r="O22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2" s="74" t="str">
        <f>IF(OR(ISBLANK($E$3),ISBLANK(Table3[[#This Row],[Employee First Name]])),"",
_xlfn.XLOOKUP($E$3,Table6[COUNTY],Table6[DED REGION]))</f>
        <v/>
      </c>
      <c r="Q22" s="74" t="str">
        <f>IF(OR(ISBLANK($E$3),ISBLANK(Table3[[#This Row],[Employee First Name]])),"",
_xlfn.XLOOKUP($E$3,Table6[COUNTY],Table6[Points]))</f>
        <v/>
      </c>
      <c r="R22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2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2" s="76" t="str">
        <f>IF(Table3[[#This Row],[Wage Increase to Training Cost Score]]="","",SUM(Table3[[#This Row],[County Economic Distress Score]:[Wage Increase to Training Cost Score]]))</f>
        <v/>
      </c>
      <c r="U22"/>
      <c r="W22"/>
      <c r="GC22" s="11"/>
      <c r="GD22" s="11"/>
      <c r="GE22" s="11"/>
      <c r="GF22" s="11"/>
      <c r="GG22" s="11"/>
    </row>
    <row r="23" spans="1:189" x14ac:dyDescent="0.2">
      <c r="A23" s="10" t="str">
        <f>IF(NOT(ISBLANK(Table3[[#This Row],[Employee First Name]])),$E$1,"")</f>
        <v/>
      </c>
      <c r="B23" s="10" t="str">
        <f>IF(NOT(ISBLANK(Table3[[#This Row],[Employee First Name]])),$E$2,"")</f>
        <v/>
      </c>
      <c r="C23" s="10" t="str">
        <f>IF(NOT(ISBLANK(Table3[[#This Row],[Employee Last Name]])),$E$3,"")</f>
        <v/>
      </c>
      <c r="D23" s="2"/>
      <c r="E23" s="2"/>
      <c r="F23" s="2"/>
      <c r="G23" s="2"/>
      <c r="H23" s="2"/>
      <c r="I23" s="4"/>
      <c r="J23" s="4"/>
      <c r="K23" s="4"/>
      <c r="L23" s="4"/>
      <c r="M23" s="72" t="str">
        <f t="shared" si="0"/>
        <v/>
      </c>
      <c r="N23" s="73" t="str">
        <f>IF(NOT(ISBLANK($L23)),((Table3[[#This Row],[Pledged Post-Certificate Employee Hourly Wage]]-Table3[[#This Row],[Employee Starting Hourly Wage]])/Table3[[#This Row],[Employee Starting Hourly Wage]]),"")</f>
        <v/>
      </c>
      <c r="O23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3" s="74" t="str">
        <f>IF(OR(ISBLANK($E$3),ISBLANK(Table3[[#This Row],[Employee First Name]])),"",
_xlfn.XLOOKUP($E$3,Table6[COUNTY],Table6[DED REGION]))</f>
        <v/>
      </c>
      <c r="Q23" s="74" t="str">
        <f>IF(OR(ISBLANK($E$3),ISBLANK(Table3[[#This Row],[Employee First Name]])),"",
_xlfn.XLOOKUP($E$3,Table6[COUNTY],Table6[Points]))</f>
        <v/>
      </c>
      <c r="R23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3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3" s="76" t="str">
        <f>IF(Table3[[#This Row],[Wage Increase to Training Cost Score]]="","",SUM(Table3[[#This Row],[County Economic Distress Score]:[Wage Increase to Training Cost Score]]))</f>
        <v/>
      </c>
      <c r="U23"/>
      <c r="W23"/>
      <c r="GC23" s="11"/>
      <c r="GD23" s="11"/>
      <c r="GE23" s="11"/>
      <c r="GF23" s="11"/>
      <c r="GG23" s="11"/>
    </row>
    <row r="24" spans="1:189" x14ac:dyDescent="0.2">
      <c r="A24" s="10" t="str">
        <f>IF(NOT(ISBLANK(Table3[[#This Row],[Employee First Name]])),$E$1,"")</f>
        <v/>
      </c>
      <c r="B24" s="10" t="str">
        <f>IF(NOT(ISBLANK(Table3[[#This Row],[Employee First Name]])),$E$2,"")</f>
        <v/>
      </c>
      <c r="C24" s="10" t="str">
        <f>IF(NOT(ISBLANK(Table3[[#This Row],[Employee Last Name]])),$E$3,"")</f>
        <v/>
      </c>
      <c r="D24" s="2"/>
      <c r="E24" s="2"/>
      <c r="F24" s="2"/>
      <c r="G24" s="2"/>
      <c r="H24" s="2"/>
      <c r="I24" s="4"/>
      <c r="J24" s="4"/>
      <c r="K24" s="4"/>
      <c r="L24" s="4"/>
      <c r="M24" s="72" t="str">
        <f t="shared" si="0"/>
        <v/>
      </c>
      <c r="N24" s="73" t="str">
        <f>IF(NOT(ISBLANK($L24)),((Table3[[#This Row],[Pledged Post-Certificate Employee Hourly Wage]]-Table3[[#This Row],[Employee Starting Hourly Wage]])/Table3[[#This Row],[Employee Starting Hourly Wage]]),"")</f>
        <v/>
      </c>
      <c r="O24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4" s="74" t="str">
        <f>IF(OR(ISBLANK($E$3),ISBLANK(Table3[[#This Row],[Employee First Name]])),"",
_xlfn.XLOOKUP($E$3,Table6[COUNTY],Table6[DED REGION]))</f>
        <v/>
      </c>
      <c r="Q24" s="74" t="str">
        <f>IF(OR(ISBLANK($E$3),ISBLANK(Table3[[#This Row],[Employee First Name]])),"",
_xlfn.XLOOKUP($E$3,Table6[COUNTY],Table6[Points]))</f>
        <v/>
      </c>
      <c r="R24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4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4" s="76" t="str">
        <f>IF(Table3[[#This Row],[Wage Increase to Training Cost Score]]="","",SUM(Table3[[#This Row],[County Economic Distress Score]:[Wage Increase to Training Cost Score]]))</f>
        <v/>
      </c>
      <c r="U24"/>
      <c r="W24"/>
      <c r="GC24" s="11"/>
      <c r="GD24" s="11"/>
      <c r="GE24" s="11"/>
      <c r="GF24" s="11"/>
      <c r="GG24" s="11"/>
    </row>
    <row r="25" spans="1:189" x14ac:dyDescent="0.2">
      <c r="A25" s="10" t="str">
        <f>IF(NOT(ISBLANK(Table3[[#This Row],[Employee First Name]])),$E$1,"")</f>
        <v/>
      </c>
      <c r="B25" s="10" t="str">
        <f>IF(NOT(ISBLANK(Table3[[#This Row],[Employee First Name]])),$E$2,"")</f>
        <v/>
      </c>
      <c r="C25" s="10" t="str">
        <f>IF(NOT(ISBLANK(Table3[[#This Row],[Employee Last Name]])),$E$3,"")</f>
        <v/>
      </c>
      <c r="D25" s="2"/>
      <c r="E25" s="2"/>
      <c r="F25" s="2"/>
      <c r="G25" s="2"/>
      <c r="H25" s="2"/>
      <c r="I25" s="4"/>
      <c r="J25" s="4"/>
      <c r="K25" s="4"/>
      <c r="L25" s="4"/>
      <c r="M25" s="72" t="str">
        <f t="shared" si="0"/>
        <v/>
      </c>
      <c r="N25" s="73" t="str">
        <f>IF(NOT(ISBLANK($L25)),((Table3[[#This Row],[Pledged Post-Certificate Employee Hourly Wage]]-Table3[[#This Row],[Employee Starting Hourly Wage]])/Table3[[#This Row],[Employee Starting Hourly Wage]]),"")</f>
        <v/>
      </c>
      <c r="O25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5" s="74" t="str">
        <f>IF(OR(ISBLANK($E$3),ISBLANK(Table3[[#This Row],[Employee First Name]])),"",
_xlfn.XLOOKUP($E$3,Table6[COUNTY],Table6[DED REGION]))</f>
        <v/>
      </c>
      <c r="Q25" s="74" t="str">
        <f>IF(OR(ISBLANK($E$3),ISBLANK(Table3[[#This Row],[Employee First Name]])),"",
_xlfn.XLOOKUP($E$3,Table6[COUNTY],Table6[Points]))</f>
        <v/>
      </c>
      <c r="R25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5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5" s="76" t="str">
        <f>IF(Table3[[#This Row],[Wage Increase to Training Cost Score]]="","",SUM(Table3[[#This Row],[County Economic Distress Score]:[Wage Increase to Training Cost Score]]))</f>
        <v/>
      </c>
      <c r="U25"/>
      <c r="W25"/>
      <c r="GC25" s="11"/>
      <c r="GD25" s="11"/>
      <c r="GE25" s="11"/>
      <c r="GF25" s="11"/>
      <c r="GG25" s="11"/>
    </row>
    <row r="26" spans="1:189" x14ac:dyDescent="0.2">
      <c r="A26" s="10" t="str">
        <f>IF(NOT(ISBLANK(Table3[[#This Row],[Employee First Name]])),$E$1,"")</f>
        <v/>
      </c>
      <c r="B26" s="10" t="str">
        <f>IF(NOT(ISBLANK(Table3[[#This Row],[Employee First Name]])),$E$2,"")</f>
        <v/>
      </c>
      <c r="C26" s="10" t="str">
        <f>IF(NOT(ISBLANK(Table3[[#This Row],[Employee Last Name]])),$E$3,"")</f>
        <v/>
      </c>
      <c r="D26" s="2"/>
      <c r="E26" s="2"/>
      <c r="F26" s="2"/>
      <c r="G26" s="2"/>
      <c r="H26" s="2"/>
      <c r="I26" s="4"/>
      <c r="J26" s="4"/>
      <c r="K26" s="4"/>
      <c r="L26" s="4"/>
      <c r="M26" s="72" t="str">
        <f t="shared" si="0"/>
        <v/>
      </c>
      <c r="N26" s="73" t="str">
        <f>IF(NOT(ISBLANK($L26)),((Table3[[#This Row],[Pledged Post-Certificate Employee Hourly Wage]]-Table3[[#This Row],[Employee Starting Hourly Wage]])/Table3[[#This Row],[Employee Starting Hourly Wage]]),"")</f>
        <v/>
      </c>
      <c r="O26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6" s="74" t="str">
        <f>IF(OR(ISBLANK($E$3),ISBLANK(Table3[[#This Row],[Employee First Name]])),"",
_xlfn.XLOOKUP($E$3,Table6[COUNTY],Table6[DED REGION]))</f>
        <v/>
      </c>
      <c r="Q26" s="74" t="str">
        <f>IF(OR(ISBLANK($E$3),ISBLANK(Table3[[#This Row],[Employee First Name]])),"",
_xlfn.XLOOKUP($E$3,Table6[COUNTY],Table6[Points]))</f>
        <v/>
      </c>
      <c r="R26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6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6" s="76" t="str">
        <f>IF(Table3[[#This Row],[Wage Increase to Training Cost Score]]="","",SUM(Table3[[#This Row],[County Economic Distress Score]:[Wage Increase to Training Cost Score]]))</f>
        <v/>
      </c>
      <c r="U26"/>
      <c r="W26"/>
      <c r="GC26" s="11"/>
      <c r="GD26" s="11"/>
      <c r="GE26" s="11"/>
      <c r="GF26" s="11"/>
      <c r="GG26" s="11"/>
    </row>
    <row r="27" spans="1:189" x14ac:dyDescent="0.2">
      <c r="A27" s="10" t="str">
        <f>IF(NOT(ISBLANK(Table3[[#This Row],[Employee First Name]])),$E$1,"")</f>
        <v/>
      </c>
      <c r="B27" s="10" t="str">
        <f>IF(NOT(ISBLANK(Table3[[#This Row],[Employee First Name]])),$E$2,"")</f>
        <v/>
      </c>
      <c r="C27" s="10" t="str">
        <f>IF(NOT(ISBLANK(Table3[[#This Row],[Employee Last Name]])),$E$3,"")</f>
        <v/>
      </c>
      <c r="D27" s="2"/>
      <c r="E27" s="2"/>
      <c r="F27" s="2"/>
      <c r="G27" s="2"/>
      <c r="H27" s="2"/>
      <c r="I27" s="4"/>
      <c r="J27" s="4"/>
      <c r="K27" s="4"/>
      <c r="L27" s="4"/>
      <c r="M27" s="72" t="str">
        <f t="shared" si="0"/>
        <v/>
      </c>
      <c r="N27" s="73" t="str">
        <f>IF(NOT(ISBLANK($L27)),((Table3[[#This Row],[Pledged Post-Certificate Employee Hourly Wage]]-Table3[[#This Row],[Employee Starting Hourly Wage]])/Table3[[#This Row],[Employee Starting Hourly Wage]]),"")</f>
        <v/>
      </c>
      <c r="O27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7" s="74" t="str">
        <f>IF(OR(ISBLANK($E$3),ISBLANK(Table3[[#This Row],[Employee First Name]])),"",
_xlfn.XLOOKUP($E$3,Table6[COUNTY],Table6[DED REGION]))</f>
        <v/>
      </c>
      <c r="Q27" s="74" t="str">
        <f>IF(OR(ISBLANK($E$3),ISBLANK(Table3[[#This Row],[Employee First Name]])),"",
_xlfn.XLOOKUP($E$3,Table6[COUNTY],Table6[Points]))</f>
        <v/>
      </c>
      <c r="R27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7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7" s="76" t="str">
        <f>IF(Table3[[#This Row],[Wage Increase to Training Cost Score]]="","",SUM(Table3[[#This Row],[County Economic Distress Score]:[Wage Increase to Training Cost Score]]))</f>
        <v/>
      </c>
      <c r="U27"/>
      <c r="W27"/>
      <c r="GC27" s="11"/>
      <c r="GD27" s="11"/>
      <c r="GE27" s="11"/>
      <c r="GF27" s="11"/>
      <c r="GG27" s="11"/>
    </row>
    <row r="28" spans="1:189" x14ac:dyDescent="0.2">
      <c r="A28" s="10" t="str">
        <f>IF(NOT(ISBLANK(Table3[[#This Row],[Employee First Name]])),$E$1,"")</f>
        <v/>
      </c>
      <c r="B28" s="10" t="str">
        <f>IF(NOT(ISBLANK(Table3[[#This Row],[Employee First Name]])),$E$2,"")</f>
        <v/>
      </c>
      <c r="C28" s="10" t="str">
        <f>IF(NOT(ISBLANK(Table3[[#This Row],[Employee Last Name]])),$E$3,"")</f>
        <v/>
      </c>
      <c r="D28" s="2"/>
      <c r="E28" s="2"/>
      <c r="F28" s="2"/>
      <c r="G28" s="2"/>
      <c r="H28" s="2"/>
      <c r="I28" s="4"/>
      <c r="J28" s="4"/>
      <c r="K28" s="4"/>
      <c r="L28" s="4"/>
      <c r="M28" s="72" t="str">
        <f t="shared" si="0"/>
        <v/>
      </c>
      <c r="N28" s="73" t="str">
        <f>IF(NOT(ISBLANK($L28)),((Table3[[#This Row],[Pledged Post-Certificate Employee Hourly Wage]]-Table3[[#This Row],[Employee Starting Hourly Wage]])/Table3[[#This Row],[Employee Starting Hourly Wage]]),"")</f>
        <v/>
      </c>
      <c r="O28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8" s="74" t="str">
        <f>IF(OR(ISBLANK($E$3),ISBLANK(Table3[[#This Row],[Employee First Name]])),"",
_xlfn.XLOOKUP($E$3,Table6[COUNTY],Table6[DED REGION]))</f>
        <v/>
      </c>
      <c r="Q28" s="74" t="str">
        <f>IF(OR(ISBLANK($E$3),ISBLANK(Table3[[#This Row],[Employee First Name]])),"",
_xlfn.XLOOKUP($E$3,Table6[COUNTY],Table6[Points]))</f>
        <v/>
      </c>
      <c r="R28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8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8" s="76" t="str">
        <f>IF(Table3[[#This Row],[Wage Increase to Training Cost Score]]="","",SUM(Table3[[#This Row],[County Economic Distress Score]:[Wage Increase to Training Cost Score]]))</f>
        <v/>
      </c>
      <c r="U28"/>
      <c r="W28"/>
      <c r="GC28" s="11"/>
      <c r="GD28" s="11"/>
      <c r="GE28" s="11"/>
      <c r="GF28" s="11"/>
      <c r="GG28" s="11"/>
    </row>
    <row r="29" spans="1:189" x14ac:dyDescent="0.2">
      <c r="A29" s="10" t="str">
        <f>IF(NOT(ISBLANK(Table3[[#This Row],[Employee First Name]])),$E$1,"")</f>
        <v/>
      </c>
      <c r="B29" s="10" t="str">
        <f>IF(NOT(ISBLANK(Table3[[#This Row],[Employee First Name]])),$E$2,"")</f>
        <v/>
      </c>
      <c r="C29" s="10" t="str">
        <f>IF(NOT(ISBLANK(Table3[[#This Row],[Employee Last Name]])),$E$3,"")</f>
        <v/>
      </c>
      <c r="D29" s="2"/>
      <c r="E29" s="2"/>
      <c r="F29" s="2"/>
      <c r="G29" s="2"/>
      <c r="H29" s="2"/>
      <c r="I29" s="4"/>
      <c r="J29" s="4"/>
      <c r="K29" s="4"/>
      <c r="L29" s="4"/>
      <c r="M29" s="72" t="str">
        <f t="shared" si="0"/>
        <v/>
      </c>
      <c r="N29" s="73" t="str">
        <f>IF(NOT(ISBLANK($L29)),((Table3[[#This Row],[Pledged Post-Certificate Employee Hourly Wage]]-Table3[[#This Row],[Employee Starting Hourly Wage]])/Table3[[#This Row],[Employee Starting Hourly Wage]]),"")</f>
        <v/>
      </c>
      <c r="O29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9" s="74" t="str">
        <f>IF(OR(ISBLANK($E$3),ISBLANK(Table3[[#This Row],[Employee First Name]])),"",
_xlfn.XLOOKUP($E$3,Table6[COUNTY],Table6[DED REGION]))</f>
        <v/>
      </c>
      <c r="Q29" s="74" t="str">
        <f>IF(OR(ISBLANK($E$3),ISBLANK(Table3[[#This Row],[Employee First Name]])),"",
_xlfn.XLOOKUP($E$3,Table6[COUNTY],Table6[Points]))</f>
        <v/>
      </c>
      <c r="R29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9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9" s="76" t="str">
        <f>IF(Table3[[#This Row],[Wage Increase to Training Cost Score]]="","",SUM(Table3[[#This Row],[County Economic Distress Score]:[Wage Increase to Training Cost Score]]))</f>
        <v/>
      </c>
      <c r="U29"/>
      <c r="W29"/>
      <c r="GC29" s="11"/>
      <c r="GD29" s="11"/>
      <c r="GE29" s="11"/>
      <c r="GF29" s="11"/>
      <c r="GG29" s="11"/>
    </row>
    <row r="30" spans="1:189" x14ac:dyDescent="0.2">
      <c r="A30" s="10" t="str">
        <f>IF(NOT(ISBLANK(Table3[[#This Row],[Employee First Name]])),$E$1,"")</f>
        <v/>
      </c>
      <c r="B30" s="10" t="str">
        <f>IF(NOT(ISBLANK(Table3[[#This Row],[Employee First Name]])),$E$2,"")</f>
        <v/>
      </c>
      <c r="C30" s="10" t="str">
        <f>IF(NOT(ISBLANK(Table3[[#This Row],[Employee Last Name]])),$E$3,"")</f>
        <v/>
      </c>
      <c r="D30" s="2"/>
      <c r="E30" s="2"/>
      <c r="F30" s="2"/>
      <c r="G30" s="2"/>
      <c r="H30" s="2"/>
      <c r="I30" s="4"/>
      <c r="J30" s="4"/>
      <c r="K30" s="4"/>
      <c r="L30" s="4"/>
      <c r="M30" s="72" t="str">
        <f t="shared" si="0"/>
        <v/>
      </c>
      <c r="N30" s="73" t="str">
        <f>IF(NOT(ISBLANK($L30)),((Table3[[#This Row],[Pledged Post-Certificate Employee Hourly Wage]]-Table3[[#This Row],[Employee Starting Hourly Wage]])/Table3[[#This Row],[Employee Starting Hourly Wage]]),"")</f>
        <v/>
      </c>
      <c r="O30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0" s="74" t="str">
        <f>IF(OR(ISBLANK($E$3),ISBLANK(Table3[[#This Row],[Employee First Name]])),"",
_xlfn.XLOOKUP($E$3,Table6[COUNTY],Table6[DED REGION]))</f>
        <v/>
      </c>
      <c r="Q30" s="74" t="str">
        <f>IF(OR(ISBLANK($E$3),ISBLANK(Table3[[#This Row],[Employee First Name]])),"",
_xlfn.XLOOKUP($E$3,Table6[COUNTY],Table6[Points]))</f>
        <v/>
      </c>
      <c r="R30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0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0" s="76" t="str">
        <f>IF(Table3[[#This Row],[Wage Increase to Training Cost Score]]="","",SUM(Table3[[#This Row],[County Economic Distress Score]:[Wage Increase to Training Cost Score]]))</f>
        <v/>
      </c>
      <c r="U30"/>
      <c r="W30"/>
      <c r="GC30" s="11"/>
      <c r="GD30" s="11"/>
      <c r="GE30" s="11"/>
      <c r="GF30" s="11"/>
      <c r="GG30" s="11"/>
    </row>
    <row r="31" spans="1:189" x14ac:dyDescent="0.2">
      <c r="A31" s="10" t="str">
        <f>IF(NOT(ISBLANK(Table3[[#This Row],[Employee First Name]])),$E$1,"")</f>
        <v/>
      </c>
      <c r="B31" s="10" t="str">
        <f>IF(NOT(ISBLANK(Table3[[#This Row],[Employee First Name]])),$E$2,"")</f>
        <v/>
      </c>
      <c r="C31" s="10" t="str">
        <f>IF(NOT(ISBLANK(Table3[[#This Row],[Employee Last Name]])),$E$3,"")</f>
        <v/>
      </c>
      <c r="D31" s="2"/>
      <c r="E31" s="2"/>
      <c r="F31" s="2"/>
      <c r="G31" s="2"/>
      <c r="H31" s="2"/>
      <c r="I31" s="4"/>
      <c r="J31" s="4"/>
      <c r="K31" s="4"/>
      <c r="L31" s="4"/>
      <c r="M31" s="72" t="str">
        <f t="shared" si="0"/>
        <v/>
      </c>
      <c r="N31" s="73" t="str">
        <f>IF(NOT(ISBLANK($L31)),((Table3[[#This Row],[Pledged Post-Certificate Employee Hourly Wage]]-Table3[[#This Row],[Employee Starting Hourly Wage]])/Table3[[#This Row],[Employee Starting Hourly Wage]]),"")</f>
        <v/>
      </c>
      <c r="O31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1" s="74" t="str">
        <f>IF(OR(ISBLANK($E$3),ISBLANK(Table3[[#This Row],[Employee First Name]])),"",
_xlfn.XLOOKUP($E$3,Table6[COUNTY],Table6[DED REGION]))</f>
        <v/>
      </c>
      <c r="Q31" s="74" t="str">
        <f>IF(OR(ISBLANK($E$3),ISBLANK(Table3[[#This Row],[Employee First Name]])),"",
_xlfn.XLOOKUP($E$3,Table6[COUNTY],Table6[Points]))</f>
        <v/>
      </c>
      <c r="R31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1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1" s="76" t="str">
        <f>IF(Table3[[#This Row],[Wage Increase to Training Cost Score]]="","",SUM(Table3[[#This Row],[County Economic Distress Score]:[Wage Increase to Training Cost Score]]))</f>
        <v/>
      </c>
      <c r="U31"/>
      <c r="W31"/>
      <c r="GC31" s="11"/>
      <c r="GD31" s="11"/>
      <c r="GE31" s="11"/>
      <c r="GF31" s="11"/>
      <c r="GG31" s="11"/>
    </row>
    <row r="32" spans="1:189" x14ac:dyDescent="0.2">
      <c r="A32" s="10" t="str">
        <f>IF(NOT(ISBLANK(Table3[[#This Row],[Employee First Name]])),$E$1,"")</f>
        <v/>
      </c>
      <c r="B32" s="10" t="str">
        <f>IF(NOT(ISBLANK(Table3[[#This Row],[Employee First Name]])),$E$2,"")</f>
        <v/>
      </c>
      <c r="C32" s="10" t="str">
        <f>IF(NOT(ISBLANK(Table3[[#This Row],[Employee Last Name]])),$E$3,"")</f>
        <v/>
      </c>
      <c r="D32" s="2"/>
      <c r="E32" s="2"/>
      <c r="F32" s="2"/>
      <c r="G32" s="2"/>
      <c r="H32" s="2"/>
      <c r="I32" s="4"/>
      <c r="J32" s="4"/>
      <c r="K32" s="4"/>
      <c r="L32" s="4"/>
      <c r="M32" s="72" t="str">
        <f t="shared" si="0"/>
        <v/>
      </c>
      <c r="N32" s="73" t="str">
        <f>IF(NOT(ISBLANK($L32)),((Table3[[#This Row],[Pledged Post-Certificate Employee Hourly Wage]]-Table3[[#This Row],[Employee Starting Hourly Wage]])/Table3[[#This Row],[Employee Starting Hourly Wage]]),"")</f>
        <v/>
      </c>
      <c r="O32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2" s="74" t="str">
        <f>IF(OR(ISBLANK($E$3),ISBLANK(Table3[[#This Row],[Employee First Name]])),"",
_xlfn.XLOOKUP($E$3,Table6[COUNTY],Table6[DED REGION]))</f>
        <v/>
      </c>
      <c r="Q32" s="74" t="str">
        <f>IF(OR(ISBLANK($E$3),ISBLANK(Table3[[#This Row],[Employee First Name]])),"",
_xlfn.XLOOKUP($E$3,Table6[COUNTY],Table6[Points]))</f>
        <v/>
      </c>
      <c r="R32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2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2" s="76" t="str">
        <f>IF(Table3[[#This Row],[Wage Increase to Training Cost Score]]="","",SUM(Table3[[#This Row],[County Economic Distress Score]:[Wage Increase to Training Cost Score]]))</f>
        <v/>
      </c>
      <c r="U32"/>
      <c r="W32"/>
      <c r="GC32" s="11"/>
      <c r="GD32" s="11"/>
      <c r="GE32" s="11"/>
      <c r="GF32" s="11"/>
      <c r="GG32" s="11"/>
    </row>
    <row r="33" spans="1:189" x14ac:dyDescent="0.2">
      <c r="A33" s="10" t="str">
        <f>IF(NOT(ISBLANK(Table3[[#This Row],[Employee First Name]])),$E$1,"")</f>
        <v/>
      </c>
      <c r="B33" s="10" t="str">
        <f>IF(NOT(ISBLANK(Table3[[#This Row],[Employee First Name]])),$E$2,"")</f>
        <v/>
      </c>
      <c r="C33" s="10" t="str">
        <f>IF(NOT(ISBLANK(Table3[[#This Row],[Employee Last Name]])),$E$3,"")</f>
        <v/>
      </c>
      <c r="D33" s="2"/>
      <c r="E33" s="2"/>
      <c r="F33" s="2"/>
      <c r="G33" s="2"/>
      <c r="H33" s="2"/>
      <c r="I33" s="4"/>
      <c r="J33" s="4"/>
      <c r="K33" s="4"/>
      <c r="L33" s="4"/>
      <c r="M33" s="72" t="str">
        <f t="shared" si="0"/>
        <v/>
      </c>
      <c r="N33" s="73" t="str">
        <f>IF(NOT(ISBLANK($L33)),((Table3[[#This Row],[Pledged Post-Certificate Employee Hourly Wage]]-Table3[[#This Row],[Employee Starting Hourly Wage]])/Table3[[#This Row],[Employee Starting Hourly Wage]]),"")</f>
        <v/>
      </c>
      <c r="O33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3" s="74" t="str">
        <f>IF(OR(ISBLANK($E$3),ISBLANK(Table3[[#This Row],[Employee First Name]])),"",
_xlfn.XLOOKUP($E$3,Table6[COUNTY],Table6[DED REGION]))</f>
        <v/>
      </c>
      <c r="Q33" s="74" t="str">
        <f>IF(OR(ISBLANK($E$3),ISBLANK(Table3[[#This Row],[Employee First Name]])),"",
_xlfn.XLOOKUP($E$3,Table6[COUNTY],Table6[Points]))</f>
        <v/>
      </c>
      <c r="R33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3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3" s="76" t="str">
        <f>IF(Table3[[#This Row],[Wage Increase to Training Cost Score]]="","",SUM(Table3[[#This Row],[County Economic Distress Score]:[Wage Increase to Training Cost Score]]))</f>
        <v/>
      </c>
      <c r="U33"/>
      <c r="W33"/>
      <c r="GC33" s="11"/>
      <c r="GD33" s="11"/>
      <c r="GE33" s="11"/>
      <c r="GF33" s="11"/>
      <c r="GG33" s="11"/>
    </row>
    <row r="34" spans="1:189" x14ac:dyDescent="0.2">
      <c r="A34" s="10" t="str">
        <f>IF(NOT(ISBLANK(Table3[[#This Row],[Employee First Name]])),$E$1,"")</f>
        <v/>
      </c>
      <c r="B34" s="10" t="str">
        <f>IF(NOT(ISBLANK(Table3[[#This Row],[Employee First Name]])),$E$2,"")</f>
        <v/>
      </c>
      <c r="C34" s="10" t="str">
        <f>IF(NOT(ISBLANK(Table3[[#This Row],[Employee Last Name]])),$E$3,"")</f>
        <v/>
      </c>
      <c r="D34" s="2"/>
      <c r="E34" s="2"/>
      <c r="F34" s="2"/>
      <c r="G34" s="2"/>
      <c r="H34" s="2"/>
      <c r="I34" s="4"/>
      <c r="J34" s="4"/>
      <c r="K34" s="4"/>
      <c r="L34" s="4"/>
      <c r="M34" s="72" t="str">
        <f t="shared" si="0"/>
        <v/>
      </c>
      <c r="N34" s="73" t="str">
        <f>IF(NOT(ISBLANK($L34)),((Table3[[#This Row],[Pledged Post-Certificate Employee Hourly Wage]]-Table3[[#This Row],[Employee Starting Hourly Wage]])/Table3[[#This Row],[Employee Starting Hourly Wage]]),"")</f>
        <v/>
      </c>
      <c r="O34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4" s="74" t="str">
        <f>IF(OR(ISBLANK($E$3),ISBLANK(Table3[[#This Row],[Employee First Name]])),"",
_xlfn.XLOOKUP($E$3,Table6[COUNTY],Table6[DED REGION]))</f>
        <v/>
      </c>
      <c r="Q34" s="74" t="str">
        <f>IF(OR(ISBLANK($E$3),ISBLANK(Table3[[#This Row],[Employee First Name]])),"",
_xlfn.XLOOKUP($E$3,Table6[COUNTY],Table6[Points]))</f>
        <v/>
      </c>
      <c r="R34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4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4" s="76" t="str">
        <f>IF(Table3[[#This Row],[Wage Increase to Training Cost Score]]="","",SUM(Table3[[#This Row],[County Economic Distress Score]:[Wage Increase to Training Cost Score]]))</f>
        <v/>
      </c>
      <c r="U34"/>
      <c r="W34"/>
      <c r="GC34" s="11"/>
      <c r="GD34" s="11"/>
      <c r="GE34" s="11"/>
      <c r="GF34" s="11"/>
      <c r="GG34" s="11"/>
    </row>
    <row r="35" spans="1:189" x14ac:dyDescent="0.2">
      <c r="A35" s="10" t="str">
        <f>IF(NOT(ISBLANK(Table3[[#This Row],[Employee First Name]])),$E$1,"")</f>
        <v/>
      </c>
      <c r="B35" s="10" t="str">
        <f>IF(NOT(ISBLANK(Table3[[#This Row],[Employee First Name]])),$E$2,"")</f>
        <v/>
      </c>
      <c r="C35" s="10" t="str">
        <f>IF(NOT(ISBLANK(Table3[[#This Row],[Employee Last Name]])),$E$3,"")</f>
        <v/>
      </c>
      <c r="D35" s="2"/>
      <c r="E35" s="2"/>
      <c r="F35" s="2"/>
      <c r="G35" s="2"/>
      <c r="H35" s="2"/>
      <c r="I35" s="4"/>
      <c r="J35" s="4"/>
      <c r="K35" s="4"/>
      <c r="L35" s="4"/>
      <c r="M35" s="72" t="str">
        <f t="shared" si="0"/>
        <v/>
      </c>
      <c r="N35" s="73" t="str">
        <f>IF(NOT(ISBLANK($L35)),((Table3[[#This Row],[Pledged Post-Certificate Employee Hourly Wage]]-Table3[[#This Row],[Employee Starting Hourly Wage]])/Table3[[#This Row],[Employee Starting Hourly Wage]]),"")</f>
        <v/>
      </c>
      <c r="O35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5" s="74" t="str">
        <f>IF(OR(ISBLANK($E$3),ISBLANK(Table3[[#This Row],[Employee First Name]])),"",
_xlfn.XLOOKUP($E$3,Table6[COUNTY],Table6[DED REGION]))</f>
        <v/>
      </c>
      <c r="Q35" s="74" t="str">
        <f>IF(OR(ISBLANK($E$3),ISBLANK(Table3[[#This Row],[Employee First Name]])),"",
_xlfn.XLOOKUP($E$3,Table6[COUNTY],Table6[Points]))</f>
        <v/>
      </c>
      <c r="R35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5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5" s="76" t="str">
        <f>IF(Table3[[#This Row],[Wage Increase to Training Cost Score]]="","",SUM(Table3[[#This Row],[County Economic Distress Score]:[Wage Increase to Training Cost Score]]))</f>
        <v/>
      </c>
      <c r="U35"/>
      <c r="W35"/>
      <c r="GC35" s="11"/>
      <c r="GD35" s="11"/>
      <c r="GE35" s="11"/>
      <c r="GF35" s="11"/>
      <c r="GG35" s="11"/>
    </row>
    <row r="36" spans="1:189" x14ac:dyDescent="0.2">
      <c r="A36" s="10" t="str">
        <f>IF(NOT(ISBLANK(Table3[[#This Row],[Employee First Name]])),$E$1,"")</f>
        <v/>
      </c>
      <c r="B36" s="10" t="str">
        <f>IF(NOT(ISBLANK(Table3[[#This Row],[Employee First Name]])),$E$2,"")</f>
        <v/>
      </c>
      <c r="C36" s="10" t="str">
        <f>IF(NOT(ISBLANK(Table3[[#This Row],[Employee Last Name]])),$E$3,"")</f>
        <v/>
      </c>
      <c r="D36" s="2"/>
      <c r="E36" s="2"/>
      <c r="F36" s="2"/>
      <c r="G36" s="2"/>
      <c r="H36" s="2"/>
      <c r="I36" s="4"/>
      <c r="J36" s="4"/>
      <c r="K36" s="4"/>
      <c r="L36" s="4"/>
      <c r="M36" s="72" t="str">
        <f t="shared" si="0"/>
        <v/>
      </c>
      <c r="N36" s="73" t="str">
        <f>IF(NOT(ISBLANK($L36)),((Table3[[#This Row],[Pledged Post-Certificate Employee Hourly Wage]]-Table3[[#This Row],[Employee Starting Hourly Wage]])/Table3[[#This Row],[Employee Starting Hourly Wage]]),"")</f>
        <v/>
      </c>
      <c r="O36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6" s="74" t="str">
        <f>IF(OR(ISBLANK($E$3),ISBLANK(Table3[[#This Row],[Employee First Name]])),"",
_xlfn.XLOOKUP($E$3,Table6[COUNTY],Table6[DED REGION]))</f>
        <v/>
      </c>
      <c r="Q36" s="74" t="str">
        <f>IF(OR(ISBLANK($E$3),ISBLANK(Table3[[#This Row],[Employee First Name]])),"",
_xlfn.XLOOKUP($E$3,Table6[COUNTY],Table6[Points]))</f>
        <v/>
      </c>
      <c r="R36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6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6" s="76" t="str">
        <f>IF(Table3[[#This Row],[Wage Increase to Training Cost Score]]="","",SUM(Table3[[#This Row],[County Economic Distress Score]:[Wage Increase to Training Cost Score]]))</f>
        <v/>
      </c>
      <c r="U36"/>
      <c r="W36"/>
      <c r="GC36" s="11"/>
      <c r="GD36" s="11"/>
      <c r="GE36" s="11"/>
      <c r="GF36" s="11"/>
      <c r="GG36" s="11"/>
    </row>
    <row r="37" spans="1:189" x14ac:dyDescent="0.2">
      <c r="A37" s="10" t="str">
        <f>IF(NOT(ISBLANK(Table3[[#This Row],[Employee First Name]])),$E$1,"")</f>
        <v/>
      </c>
      <c r="B37" s="10" t="str">
        <f>IF(NOT(ISBLANK(Table3[[#This Row],[Employee First Name]])),$E$2,"")</f>
        <v/>
      </c>
      <c r="C37" s="10" t="str">
        <f>IF(NOT(ISBLANK(Table3[[#This Row],[Employee Last Name]])),$E$3,"")</f>
        <v/>
      </c>
      <c r="D37" s="2"/>
      <c r="E37" s="2"/>
      <c r="F37" s="2"/>
      <c r="G37" s="2"/>
      <c r="H37" s="2"/>
      <c r="I37" s="4"/>
      <c r="J37" s="4"/>
      <c r="K37" s="4"/>
      <c r="L37" s="4"/>
      <c r="M37" s="72" t="str">
        <f t="shared" si="0"/>
        <v/>
      </c>
      <c r="N37" s="73" t="str">
        <f>IF(NOT(ISBLANK($L37)),((Table3[[#This Row],[Pledged Post-Certificate Employee Hourly Wage]]-Table3[[#This Row],[Employee Starting Hourly Wage]])/Table3[[#This Row],[Employee Starting Hourly Wage]]),"")</f>
        <v/>
      </c>
      <c r="O37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7" s="74" t="str">
        <f>IF(OR(ISBLANK($E$3),ISBLANK(Table3[[#This Row],[Employee First Name]])),"",
_xlfn.XLOOKUP($E$3,Table6[COUNTY],Table6[DED REGION]))</f>
        <v/>
      </c>
      <c r="Q37" s="74" t="str">
        <f>IF(OR(ISBLANK($E$3),ISBLANK(Table3[[#This Row],[Employee First Name]])),"",
_xlfn.XLOOKUP($E$3,Table6[COUNTY],Table6[Points]))</f>
        <v/>
      </c>
      <c r="R37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7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7" s="76" t="str">
        <f>IF(Table3[[#This Row],[Wage Increase to Training Cost Score]]="","",SUM(Table3[[#This Row],[County Economic Distress Score]:[Wage Increase to Training Cost Score]]))</f>
        <v/>
      </c>
      <c r="U37"/>
      <c r="W37"/>
      <c r="GC37" s="11"/>
      <c r="GD37" s="11"/>
      <c r="GE37" s="11"/>
      <c r="GF37" s="11"/>
      <c r="GG37" s="11"/>
    </row>
    <row r="38" spans="1:189" x14ac:dyDescent="0.2">
      <c r="A38" s="10" t="str">
        <f>IF(NOT(ISBLANK(Table3[[#This Row],[Employee First Name]])),$E$1,"")</f>
        <v/>
      </c>
      <c r="B38" s="10" t="str">
        <f>IF(NOT(ISBLANK(Table3[[#This Row],[Employee First Name]])),$E$2,"")</f>
        <v/>
      </c>
      <c r="C38" s="10" t="str">
        <f>IF(NOT(ISBLANK(Table3[[#This Row],[Employee Last Name]])),$E$3,"")</f>
        <v/>
      </c>
      <c r="D38" s="2"/>
      <c r="E38" s="2"/>
      <c r="F38" s="2"/>
      <c r="G38" s="2"/>
      <c r="H38" s="2"/>
      <c r="I38" s="4"/>
      <c r="J38" s="4"/>
      <c r="K38" s="4"/>
      <c r="L38" s="4"/>
      <c r="M38" s="72" t="str">
        <f t="shared" si="0"/>
        <v/>
      </c>
      <c r="N38" s="73" t="str">
        <f>IF(NOT(ISBLANK($L38)),((Table3[[#This Row],[Pledged Post-Certificate Employee Hourly Wage]]-Table3[[#This Row],[Employee Starting Hourly Wage]])/Table3[[#This Row],[Employee Starting Hourly Wage]]),"")</f>
        <v/>
      </c>
      <c r="O38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8" s="74" t="str">
        <f>IF(OR(ISBLANK($E$3),ISBLANK(Table3[[#This Row],[Employee First Name]])),"",
_xlfn.XLOOKUP($E$3,Table6[COUNTY],Table6[DED REGION]))</f>
        <v/>
      </c>
      <c r="Q38" s="74" t="str">
        <f>IF(OR(ISBLANK($E$3),ISBLANK(Table3[[#This Row],[Employee First Name]])),"",
_xlfn.XLOOKUP($E$3,Table6[COUNTY],Table6[Points]))</f>
        <v/>
      </c>
      <c r="R38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8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8" s="76" t="str">
        <f>IF(Table3[[#This Row],[Wage Increase to Training Cost Score]]="","",SUM(Table3[[#This Row],[County Economic Distress Score]:[Wage Increase to Training Cost Score]]))</f>
        <v/>
      </c>
      <c r="U38"/>
      <c r="W38"/>
      <c r="GC38" s="11"/>
      <c r="GD38" s="11"/>
      <c r="GE38" s="11"/>
      <c r="GF38" s="11"/>
      <c r="GG38" s="11"/>
    </row>
    <row r="39" spans="1:189" x14ac:dyDescent="0.2">
      <c r="A39" s="10" t="str">
        <f>IF(NOT(ISBLANK(Table3[[#This Row],[Employee First Name]])),$E$1,"")</f>
        <v/>
      </c>
      <c r="B39" s="10" t="str">
        <f>IF(NOT(ISBLANK(Table3[[#This Row],[Employee First Name]])),$E$2,"")</f>
        <v/>
      </c>
      <c r="C39" s="10" t="str">
        <f>IF(NOT(ISBLANK(Table3[[#This Row],[Employee Last Name]])),$E$3,"")</f>
        <v/>
      </c>
      <c r="D39" s="2"/>
      <c r="E39" s="2"/>
      <c r="F39" s="2"/>
      <c r="G39" s="2"/>
      <c r="H39" s="2"/>
      <c r="I39" s="4"/>
      <c r="J39" s="4"/>
      <c r="K39" s="4"/>
      <c r="L39" s="4"/>
      <c r="M39" s="72" t="str">
        <f t="shared" si="0"/>
        <v/>
      </c>
      <c r="N39" s="73" t="str">
        <f>IF(NOT(ISBLANK($L39)),((Table3[[#This Row],[Pledged Post-Certificate Employee Hourly Wage]]-Table3[[#This Row],[Employee Starting Hourly Wage]])/Table3[[#This Row],[Employee Starting Hourly Wage]]),"")</f>
        <v/>
      </c>
      <c r="O39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9" s="74" t="str">
        <f>IF(OR(ISBLANK($E$3),ISBLANK(Table3[[#This Row],[Employee First Name]])),"",
_xlfn.XLOOKUP($E$3,Table6[COUNTY],Table6[DED REGION]))</f>
        <v/>
      </c>
      <c r="Q39" s="74" t="str">
        <f>IF(OR(ISBLANK($E$3),ISBLANK(Table3[[#This Row],[Employee First Name]])),"",
_xlfn.XLOOKUP($E$3,Table6[COUNTY],Table6[Points]))</f>
        <v/>
      </c>
      <c r="R39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9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9" s="76" t="str">
        <f>IF(Table3[[#This Row],[Wage Increase to Training Cost Score]]="","",SUM(Table3[[#This Row],[County Economic Distress Score]:[Wage Increase to Training Cost Score]]))</f>
        <v/>
      </c>
      <c r="U39"/>
      <c r="W39"/>
      <c r="GC39" s="11"/>
      <c r="GD39" s="11"/>
      <c r="GE39" s="11"/>
      <c r="GF39" s="11"/>
      <c r="GG39" s="11"/>
    </row>
    <row r="40" spans="1:189" x14ac:dyDescent="0.2">
      <c r="A40" s="10" t="str">
        <f>IF(NOT(ISBLANK(Table3[[#This Row],[Employee First Name]])),$E$1,"")</f>
        <v/>
      </c>
      <c r="B40" s="10" t="str">
        <f>IF(NOT(ISBLANK(Table3[[#This Row],[Employee First Name]])),$E$2,"")</f>
        <v/>
      </c>
      <c r="C40" s="10" t="str">
        <f>IF(NOT(ISBLANK(Table3[[#This Row],[Employee Last Name]])),$E$3,"")</f>
        <v/>
      </c>
      <c r="D40" s="2"/>
      <c r="E40" s="2"/>
      <c r="F40" s="2"/>
      <c r="G40" s="2"/>
      <c r="H40" s="2"/>
      <c r="I40" s="4"/>
      <c r="J40" s="4"/>
      <c r="K40" s="4"/>
      <c r="L40" s="4"/>
      <c r="M40" s="72" t="str">
        <f t="shared" si="0"/>
        <v/>
      </c>
      <c r="N40" s="73" t="str">
        <f>IF(NOT(ISBLANK($L40)),((Table3[[#This Row],[Pledged Post-Certificate Employee Hourly Wage]]-Table3[[#This Row],[Employee Starting Hourly Wage]])/Table3[[#This Row],[Employee Starting Hourly Wage]]),"")</f>
        <v/>
      </c>
      <c r="O40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40" s="74" t="str">
        <f>IF(OR(ISBLANK($E$3),ISBLANK(Table3[[#This Row],[Employee First Name]])),"",
_xlfn.XLOOKUP($E$3,Table6[COUNTY],Table6[DED REGION]))</f>
        <v/>
      </c>
      <c r="Q40" s="74" t="str">
        <f>IF(OR(ISBLANK($E$3),ISBLANK(Table3[[#This Row],[Employee First Name]])),"",
_xlfn.XLOOKUP($E$3,Table6[COUNTY],Table6[Points]))</f>
        <v/>
      </c>
      <c r="R40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40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40" s="76" t="str">
        <f>IF(Table3[[#This Row],[Wage Increase to Training Cost Score]]="","",SUM(Table3[[#This Row],[County Economic Distress Score]:[Wage Increase to Training Cost Score]]))</f>
        <v/>
      </c>
      <c r="U40"/>
      <c r="W40"/>
      <c r="GC40" s="11"/>
      <c r="GD40" s="11"/>
      <c r="GE40" s="11"/>
      <c r="GF40" s="11"/>
      <c r="GG40" s="11"/>
    </row>
    <row r="41" spans="1:189" x14ac:dyDescent="0.2">
      <c r="A41" s="10" t="str">
        <f>IF(NOT(ISBLANK(Table3[[#This Row],[Employee First Name]])),$E$1,"")</f>
        <v/>
      </c>
      <c r="B41" s="10" t="str">
        <f>IF(NOT(ISBLANK(Table3[[#This Row],[Employee First Name]])),$E$2,"")</f>
        <v/>
      </c>
      <c r="C41" s="10" t="str">
        <f>IF(NOT(ISBLANK(Table3[[#This Row],[Employee Last Name]])),$E$3,"")</f>
        <v/>
      </c>
      <c r="D41" s="2"/>
      <c r="E41" s="2"/>
      <c r="F41" s="2"/>
      <c r="G41" s="2"/>
      <c r="H41" s="2"/>
      <c r="I41" s="4"/>
      <c r="J41" s="4"/>
      <c r="K41" s="4"/>
      <c r="L41" s="4"/>
      <c r="M41" s="72" t="str">
        <f t="shared" si="0"/>
        <v/>
      </c>
      <c r="N41" s="73" t="str">
        <f>IF(NOT(ISBLANK($L41)),((Table3[[#This Row],[Pledged Post-Certificate Employee Hourly Wage]]-Table3[[#This Row],[Employee Starting Hourly Wage]])/Table3[[#This Row],[Employee Starting Hourly Wage]]),"")</f>
        <v/>
      </c>
      <c r="O41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41" s="74" t="str">
        <f>IF(OR(ISBLANK($E$3),ISBLANK(Table3[[#This Row],[Employee First Name]])),"",
_xlfn.XLOOKUP($E$3,Table6[COUNTY],Table6[DED REGION]))</f>
        <v/>
      </c>
      <c r="Q41" s="74" t="str">
        <f>IF(OR(ISBLANK($E$3),ISBLANK(Table3[[#This Row],[Employee First Name]])),"",
_xlfn.XLOOKUP($E$3,Table6[COUNTY],Table6[Points]))</f>
        <v/>
      </c>
      <c r="R41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41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41" s="76" t="str">
        <f>IF(Table3[[#This Row],[Wage Increase to Training Cost Score]]="","",SUM(Table3[[#This Row],[County Economic Distress Score]:[Wage Increase to Training Cost Score]]))</f>
        <v/>
      </c>
      <c r="U41"/>
      <c r="W41"/>
      <c r="GC41" s="11"/>
      <c r="GD41" s="11"/>
      <c r="GE41" s="11"/>
      <c r="GF41" s="11"/>
      <c r="GG41" s="11"/>
    </row>
    <row r="42" spans="1:189" x14ac:dyDescent="0.2">
      <c r="A42" s="10" t="str">
        <f>IF(NOT(ISBLANK(Table3[[#This Row],[Employee First Name]])),$E$1,"")</f>
        <v/>
      </c>
      <c r="B42" s="10" t="str">
        <f>IF(NOT(ISBLANK(Table3[[#This Row],[Employee First Name]])),$E$2,"")</f>
        <v/>
      </c>
      <c r="C42" s="10" t="str">
        <f>IF(NOT(ISBLANK(Table3[[#This Row],[Employee Last Name]])),$E$3,"")</f>
        <v/>
      </c>
      <c r="D42" s="2"/>
      <c r="E42" s="2"/>
      <c r="F42" s="2"/>
      <c r="G42" s="2"/>
      <c r="H42" s="2"/>
      <c r="I42" s="4"/>
      <c r="J42" s="4"/>
      <c r="K42" s="4"/>
      <c r="L42" s="4"/>
      <c r="M42" s="72" t="str">
        <f t="shared" si="0"/>
        <v/>
      </c>
      <c r="N42" s="73" t="str">
        <f>IF(NOT(ISBLANK($L42)),((Table3[[#This Row],[Pledged Post-Certificate Employee Hourly Wage]]-Table3[[#This Row],[Employee Starting Hourly Wage]])/Table3[[#This Row],[Employee Starting Hourly Wage]]),"")</f>
        <v/>
      </c>
      <c r="O42" s="7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42" s="74" t="str">
        <f>IF(OR(ISBLANK($E$3),ISBLANK(Table3[[#This Row],[Employee First Name]])),"",
_xlfn.XLOOKUP($E$3,Table6[COUNTY],Table6[DED REGION]))</f>
        <v/>
      </c>
      <c r="Q42" s="74" t="str">
        <f>IF(OR(ISBLANK($E$3),ISBLANK(Table3[[#This Row],[Employee First Name]])),"",
_xlfn.XLOOKUP($E$3,Table6[COUNTY],Table6[Points]))</f>
        <v/>
      </c>
      <c r="R42" s="7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42" s="7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42" s="76" t="str">
        <f>IF(Table3[[#This Row],[Wage Increase to Training Cost Score]]="","",SUM(Table3[[#This Row],[County Economic Distress Score]:[Wage Increase to Training Cost Score]]))</f>
        <v/>
      </c>
      <c r="U42"/>
      <c r="W42"/>
      <c r="GC42" s="11"/>
      <c r="GD42" s="11"/>
      <c r="GE42" s="11"/>
      <c r="GF42" s="11"/>
      <c r="GG42" s="11"/>
    </row>
    <row r="43" spans="1:189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77"/>
      <c r="N43" s="78"/>
      <c r="O43" s="79"/>
      <c r="P43" s="79"/>
      <c r="Q43" s="79"/>
      <c r="R43" s="79"/>
      <c r="S43" s="80"/>
      <c r="W43" s="22"/>
      <c r="GG43" s="11"/>
    </row>
    <row r="44" spans="1:18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77"/>
      <c r="N44" s="78"/>
      <c r="O44" s="79"/>
      <c r="P44" s="79"/>
      <c r="Q44" s="79"/>
      <c r="R44" s="79"/>
      <c r="S44" s="80"/>
      <c r="W44" s="22"/>
      <c r="GG44" s="11"/>
    </row>
    <row r="45" spans="1:189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77"/>
      <c r="N45" s="78"/>
      <c r="O45" s="79"/>
      <c r="P45" s="79"/>
      <c r="Q45" s="79"/>
      <c r="R45" s="79"/>
      <c r="S45" s="80"/>
      <c r="W45" s="22"/>
      <c r="GG45" s="11"/>
    </row>
    <row r="46" spans="1:18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77"/>
      <c r="N46" s="78"/>
      <c r="O46" s="79"/>
      <c r="P46" s="79"/>
      <c r="Q46" s="79"/>
      <c r="R46" s="79"/>
      <c r="S46" s="80"/>
      <c r="W46" s="22"/>
      <c r="GG46" s="11"/>
    </row>
    <row r="47" spans="1:189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77"/>
      <c r="N47" s="78"/>
      <c r="O47" s="79"/>
      <c r="P47" s="79"/>
      <c r="Q47" s="79"/>
      <c r="R47" s="79"/>
      <c r="S47" s="80"/>
      <c r="W47" s="22"/>
      <c r="GG47" s="11"/>
    </row>
    <row r="48" spans="1:189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77"/>
      <c r="N48" s="78"/>
      <c r="O48" s="79"/>
      <c r="P48" s="79"/>
      <c r="Q48" s="79"/>
      <c r="R48" s="79"/>
      <c r="S48" s="80"/>
      <c r="W48" s="22"/>
      <c r="GG48" s="11"/>
    </row>
    <row r="49" spans="1:189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77"/>
      <c r="N49" s="78"/>
      <c r="O49" s="79"/>
      <c r="P49" s="79"/>
      <c r="Q49" s="79"/>
      <c r="R49" s="79"/>
      <c r="S49" s="80"/>
      <c r="W49" s="22"/>
      <c r="GG49" s="11"/>
    </row>
    <row r="50" spans="1:189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77"/>
      <c r="N50" s="78"/>
      <c r="O50" s="79"/>
      <c r="P50" s="79"/>
      <c r="Q50" s="79"/>
      <c r="R50" s="79"/>
      <c r="S50" s="80"/>
      <c r="W50" s="22"/>
      <c r="GG50" s="11"/>
    </row>
    <row r="51" spans="1:189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77"/>
      <c r="N51" s="78"/>
      <c r="O51" s="79"/>
      <c r="P51" s="79"/>
      <c r="Q51" s="79"/>
      <c r="R51" s="79"/>
      <c r="S51" s="80"/>
      <c r="W51" s="22"/>
      <c r="GG51" s="11"/>
    </row>
    <row r="52" spans="1:189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77"/>
      <c r="N52" s="78"/>
      <c r="O52" s="79"/>
      <c r="P52" s="79"/>
      <c r="Q52" s="79"/>
      <c r="R52" s="79"/>
      <c r="S52" s="80"/>
      <c r="W52" s="22"/>
      <c r="GG52" s="11"/>
    </row>
    <row r="53" spans="1:189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77"/>
      <c r="N53" s="78"/>
      <c r="O53" s="79"/>
      <c r="P53" s="79"/>
      <c r="Q53" s="79"/>
      <c r="R53" s="79"/>
      <c r="S53" s="80"/>
      <c r="W53" s="22"/>
      <c r="GG53" s="11"/>
    </row>
    <row r="54" spans="1:189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77"/>
      <c r="N54" s="78"/>
      <c r="O54" s="79"/>
      <c r="P54" s="79"/>
      <c r="Q54" s="79"/>
      <c r="R54" s="79"/>
      <c r="S54" s="80"/>
      <c r="W54" s="22"/>
      <c r="GG54" s="11"/>
    </row>
    <row r="55" spans="1:189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77"/>
      <c r="N55" s="78"/>
      <c r="O55" s="79"/>
      <c r="P55" s="79"/>
      <c r="Q55" s="79"/>
      <c r="R55" s="79"/>
      <c r="S55" s="80"/>
      <c r="W55" s="22"/>
      <c r="GG55" s="11"/>
    </row>
    <row r="56" spans="1:189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77"/>
      <c r="N56" s="78"/>
      <c r="O56" s="79"/>
      <c r="P56" s="79"/>
      <c r="Q56" s="79"/>
      <c r="R56" s="79"/>
      <c r="S56" s="80"/>
      <c r="W56" s="22"/>
      <c r="GG56" s="11"/>
    </row>
    <row r="57" spans="1:189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77"/>
      <c r="N57" s="78"/>
      <c r="O57" s="79"/>
      <c r="P57" s="79"/>
      <c r="Q57" s="79"/>
      <c r="R57" s="79"/>
      <c r="S57" s="80"/>
      <c r="W57" s="22"/>
      <c r="GG57" s="11"/>
    </row>
    <row r="58" spans="1:189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77"/>
      <c r="N58" s="78"/>
      <c r="O58" s="79"/>
      <c r="P58" s="79"/>
      <c r="Q58" s="79"/>
      <c r="R58" s="79"/>
      <c r="S58" s="80"/>
      <c r="W58" s="22"/>
      <c r="GG58" s="11"/>
    </row>
    <row r="59" spans="1:189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77"/>
      <c r="N59" s="78"/>
      <c r="O59" s="79"/>
      <c r="P59" s="79"/>
      <c r="Q59" s="79"/>
      <c r="R59" s="79"/>
      <c r="S59" s="80"/>
      <c r="W59" s="22"/>
      <c r="GG59" s="11"/>
    </row>
    <row r="60" spans="1:189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77"/>
      <c r="N60" s="78"/>
      <c r="O60" s="79"/>
      <c r="P60" s="79"/>
      <c r="Q60" s="79"/>
      <c r="R60" s="79"/>
      <c r="S60" s="80"/>
      <c r="W60" s="22"/>
      <c r="GG60" s="11"/>
    </row>
    <row r="61" spans="1:189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77"/>
      <c r="N61" s="78"/>
      <c r="O61" s="79"/>
      <c r="P61" s="79"/>
      <c r="Q61" s="79"/>
      <c r="R61" s="79"/>
      <c r="S61" s="80"/>
      <c r="W61" s="22"/>
      <c r="GG61" s="11"/>
    </row>
    <row r="62" spans="1:189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77"/>
      <c r="N62" s="78"/>
      <c r="O62" s="79"/>
      <c r="P62" s="79"/>
      <c r="Q62" s="79"/>
      <c r="R62" s="79"/>
      <c r="S62" s="80"/>
      <c r="W62" s="22"/>
      <c r="GG62" s="11"/>
    </row>
    <row r="63" spans="1:189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77"/>
      <c r="N63" s="78"/>
      <c r="O63" s="79"/>
      <c r="P63" s="79"/>
      <c r="Q63" s="79"/>
      <c r="R63" s="79"/>
      <c r="S63" s="80"/>
      <c r="W63" s="22"/>
      <c r="GG63" s="11"/>
    </row>
    <row r="64" spans="1:189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77"/>
      <c r="N64" s="78"/>
      <c r="O64" s="79"/>
      <c r="P64" s="79"/>
      <c r="Q64" s="79"/>
      <c r="R64" s="79"/>
      <c r="S64" s="80"/>
      <c r="W64" s="22"/>
      <c r="GG64" s="11"/>
    </row>
    <row r="65" spans="1:189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77"/>
      <c r="N65" s="78"/>
      <c r="O65" s="79"/>
      <c r="P65" s="79"/>
      <c r="Q65" s="79"/>
      <c r="R65" s="79"/>
      <c r="S65" s="80"/>
      <c r="W65" s="22"/>
      <c r="GG65" s="11"/>
    </row>
    <row r="66" spans="1:189" s="13" customForma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77"/>
      <c r="N66" s="78"/>
      <c r="O66" s="79"/>
      <c r="P66" s="79"/>
      <c r="Q66" s="79"/>
      <c r="R66" s="79"/>
      <c r="S66" s="80"/>
      <c r="T66" s="81"/>
      <c r="U66" s="12"/>
      <c r="V66"/>
      <c r="W66" s="22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customForma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77"/>
      <c r="N67" s="78"/>
      <c r="O67" s="79"/>
      <c r="P67" s="79"/>
      <c r="Q67" s="79"/>
      <c r="R67" s="79"/>
      <c r="S67" s="80"/>
      <c r="T67" s="81"/>
      <c r="U67" s="12"/>
      <c r="W67" s="22"/>
    </row>
    <row r="68" spans="1:189" customForma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77"/>
      <c r="N68" s="78"/>
      <c r="O68" s="79"/>
      <c r="P68" s="79"/>
      <c r="Q68" s="79"/>
      <c r="R68" s="79"/>
      <c r="S68" s="80"/>
      <c r="T68" s="81"/>
      <c r="U68" s="12"/>
      <c r="W68" s="22"/>
    </row>
    <row r="69" spans="1:189" customForma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77"/>
      <c r="N69" s="78"/>
      <c r="O69" s="79"/>
      <c r="P69" s="79"/>
      <c r="Q69" s="79"/>
      <c r="R69" s="79"/>
      <c r="S69" s="80"/>
      <c r="T69" s="81"/>
      <c r="U69" s="12"/>
      <c r="W69" s="22"/>
    </row>
    <row r="70" spans="1:189" customForma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77"/>
      <c r="N70" s="78"/>
      <c r="O70" s="79"/>
      <c r="P70" s="79"/>
      <c r="Q70" s="79"/>
      <c r="R70" s="79"/>
      <c r="S70" s="80"/>
      <c r="T70" s="81"/>
      <c r="U70" s="12"/>
      <c r="W70" s="22"/>
    </row>
    <row r="71" spans="1:189" customForma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77"/>
      <c r="N71" s="78"/>
      <c r="O71" s="79"/>
      <c r="P71" s="79"/>
      <c r="Q71" s="79"/>
      <c r="R71" s="79"/>
      <c r="S71" s="80"/>
      <c r="T71" s="81"/>
      <c r="U71" s="12"/>
      <c r="W71" s="22"/>
    </row>
    <row r="72" spans="1:189" customForma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77"/>
      <c r="N72" s="78"/>
      <c r="O72" s="79"/>
      <c r="P72" s="79"/>
      <c r="Q72" s="79"/>
      <c r="R72" s="79"/>
      <c r="S72" s="80"/>
      <c r="T72" s="81"/>
      <c r="U72" s="12"/>
      <c r="W72" s="22"/>
    </row>
    <row r="73" spans="1:189" customForma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77"/>
      <c r="N73" s="78"/>
      <c r="O73" s="79"/>
      <c r="P73" s="79"/>
      <c r="Q73" s="79"/>
      <c r="R73" s="79"/>
      <c r="S73" s="80"/>
      <c r="T73" s="81"/>
      <c r="U73" s="12"/>
      <c r="W73" s="22"/>
    </row>
    <row r="74" spans="1:189" customForma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77"/>
      <c r="N74" s="78"/>
      <c r="O74" s="79"/>
      <c r="P74" s="79"/>
      <c r="Q74" s="79"/>
      <c r="R74" s="79"/>
      <c r="S74" s="80"/>
      <c r="T74" s="81"/>
      <c r="U74" s="12"/>
      <c r="W74" s="22"/>
    </row>
    <row r="75" spans="1:189" customForma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77"/>
      <c r="N75" s="78"/>
      <c r="O75" s="79"/>
      <c r="P75" s="79"/>
      <c r="Q75" s="79"/>
      <c r="R75" s="79"/>
      <c r="S75" s="80"/>
      <c r="T75" s="81"/>
      <c r="U75" s="12"/>
      <c r="W75" s="22"/>
    </row>
    <row r="76" spans="1:189" customForma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77"/>
      <c r="N76" s="78"/>
      <c r="O76" s="79"/>
      <c r="P76" s="79"/>
      <c r="Q76" s="79"/>
      <c r="R76" s="79"/>
      <c r="S76" s="80"/>
      <c r="T76" s="81"/>
      <c r="U76" s="12"/>
      <c r="W76" s="22"/>
    </row>
    <row r="77" spans="1:189" customForma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77"/>
      <c r="N77" s="78"/>
      <c r="O77" s="79"/>
      <c r="P77" s="79"/>
      <c r="Q77" s="79"/>
      <c r="R77" s="79"/>
      <c r="S77" s="80"/>
      <c r="T77" s="81"/>
      <c r="U77" s="12"/>
      <c r="W77" s="22"/>
    </row>
    <row r="78" spans="1:189" customForma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77"/>
      <c r="N78" s="78"/>
      <c r="O78" s="79"/>
      <c r="P78" s="79"/>
      <c r="Q78" s="79"/>
      <c r="R78" s="79"/>
      <c r="S78" s="80"/>
      <c r="T78" s="81"/>
      <c r="U78" s="12"/>
      <c r="W78" s="22"/>
    </row>
    <row r="79" spans="1:189" customForma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77"/>
      <c r="N79" s="78"/>
      <c r="O79" s="79"/>
      <c r="P79" s="79"/>
      <c r="Q79" s="79"/>
      <c r="R79" s="79"/>
      <c r="S79" s="80"/>
      <c r="T79" s="81"/>
      <c r="U79" s="12"/>
      <c r="W79" s="22"/>
    </row>
    <row r="80" spans="1:189" customForma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77"/>
      <c r="N80" s="78"/>
      <c r="O80" s="79"/>
      <c r="P80" s="79"/>
      <c r="Q80" s="79"/>
      <c r="R80" s="79"/>
      <c r="S80" s="80"/>
      <c r="T80" s="81"/>
      <c r="U80" s="12"/>
      <c r="W80" s="22"/>
    </row>
    <row r="81" spans="1:23" customForma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77"/>
      <c r="N81" s="78"/>
      <c r="O81" s="79"/>
      <c r="P81" s="79"/>
      <c r="Q81" s="79"/>
      <c r="R81" s="79"/>
      <c r="S81" s="80"/>
      <c r="T81" s="81"/>
      <c r="U81" s="12"/>
      <c r="W81" s="22"/>
    </row>
    <row r="82" spans="1:23" customForma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77"/>
      <c r="N82" s="78"/>
      <c r="O82" s="79"/>
      <c r="P82" s="79"/>
      <c r="Q82" s="79"/>
      <c r="R82" s="79"/>
      <c r="S82" s="80"/>
      <c r="T82" s="81"/>
      <c r="U82" s="12"/>
      <c r="W82" s="22"/>
    </row>
    <row r="83" spans="1:23" customForma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77"/>
      <c r="N83" s="78"/>
      <c r="O83" s="79"/>
      <c r="P83" s="79"/>
      <c r="Q83" s="79"/>
      <c r="R83" s="79"/>
      <c r="S83" s="80"/>
      <c r="T83" s="81"/>
      <c r="U83" s="12"/>
      <c r="W83" s="22"/>
    </row>
    <row r="84" spans="1:23" customForma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77"/>
      <c r="N84" s="78"/>
      <c r="O84" s="79"/>
      <c r="P84" s="79"/>
      <c r="Q84" s="79"/>
      <c r="R84" s="79"/>
      <c r="S84" s="80"/>
      <c r="T84" s="81"/>
      <c r="U84" s="12"/>
      <c r="W84" s="22"/>
    </row>
    <row r="85" spans="1:23" customForma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77"/>
      <c r="N85" s="78"/>
      <c r="O85" s="79"/>
      <c r="P85" s="79"/>
      <c r="Q85" s="79"/>
      <c r="R85" s="79"/>
      <c r="S85" s="80"/>
      <c r="T85" s="81"/>
      <c r="U85" s="12"/>
      <c r="W85" s="22"/>
    </row>
    <row r="86" spans="1:23" customForma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77"/>
      <c r="N86" s="78"/>
      <c r="O86" s="79"/>
      <c r="P86" s="79"/>
      <c r="Q86" s="79"/>
      <c r="R86" s="79"/>
      <c r="S86" s="80"/>
      <c r="T86" s="81"/>
      <c r="U86" s="12"/>
      <c r="W86" s="22"/>
    </row>
    <row r="87" spans="1:23" customForma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77"/>
      <c r="N87" s="78"/>
      <c r="O87" s="79"/>
      <c r="P87" s="79"/>
      <c r="Q87" s="79"/>
      <c r="R87" s="79"/>
      <c r="S87" s="80"/>
      <c r="T87" s="81"/>
      <c r="U87" s="12"/>
      <c r="W87" s="22"/>
    </row>
    <row r="88" spans="1:23" customForma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77"/>
      <c r="N88" s="78"/>
      <c r="O88" s="79"/>
      <c r="P88" s="79"/>
      <c r="Q88" s="79"/>
      <c r="R88" s="79"/>
      <c r="S88" s="80"/>
      <c r="T88" s="81"/>
      <c r="U88" s="12"/>
      <c r="W88" s="22"/>
    </row>
    <row r="89" spans="1:23" customForma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77"/>
      <c r="N89" s="78"/>
      <c r="O89" s="79"/>
      <c r="P89" s="79"/>
      <c r="Q89" s="79"/>
      <c r="R89" s="79"/>
      <c r="S89" s="80"/>
      <c r="T89" s="81"/>
      <c r="U89" s="12"/>
      <c r="W89" s="22"/>
    </row>
    <row r="90" spans="1:23" customForma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77"/>
      <c r="N90" s="78"/>
      <c r="O90" s="79"/>
      <c r="P90" s="79"/>
      <c r="Q90" s="79"/>
      <c r="R90" s="79"/>
      <c r="S90" s="80"/>
      <c r="T90" s="81"/>
      <c r="U90" s="12"/>
      <c r="W90" s="22"/>
    </row>
    <row r="91" spans="1:23" customForma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77"/>
      <c r="N91" s="78"/>
      <c r="O91" s="79"/>
      <c r="P91" s="79"/>
      <c r="Q91" s="79"/>
      <c r="R91" s="79"/>
      <c r="S91" s="80"/>
      <c r="T91" s="81"/>
      <c r="U91" s="12"/>
      <c r="W91" s="22"/>
    </row>
    <row r="92" spans="1:23" customForma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77"/>
      <c r="N92" s="78"/>
      <c r="O92" s="79"/>
      <c r="P92" s="79"/>
      <c r="Q92" s="79"/>
      <c r="R92" s="79"/>
      <c r="S92" s="80"/>
      <c r="T92" s="81"/>
      <c r="U92" s="12"/>
      <c r="W92" s="22"/>
    </row>
    <row r="93" spans="1:23" customForma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77"/>
      <c r="N93" s="78"/>
      <c r="O93" s="79"/>
      <c r="P93" s="79"/>
      <c r="Q93" s="79"/>
      <c r="R93" s="79"/>
      <c r="S93" s="80"/>
      <c r="T93" s="81"/>
      <c r="U93" s="12"/>
      <c r="W93" s="22"/>
    </row>
    <row r="94" spans="1:23" customForma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77"/>
      <c r="N94" s="78"/>
      <c r="O94" s="79"/>
      <c r="P94" s="79"/>
      <c r="Q94" s="79"/>
      <c r="R94" s="79"/>
      <c r="S94" s="80"/>
      <c r="T94" s="81"/>
      <c r="U94" s="12"/>
      <c r="W94" s="22"/>
    </row>
    <row r="95" spans="1:23" customForma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77"/>
      <c r="N95" s="78"/>
      <c r="O95" s="79"/>
      <c r="P95" s="79"/>
      <c r="Q95" s="79"/>
      <c r="R95" s="79"/>
      <c r="S95" s="80"/>
      <c r="T95" s="81"/>
      <c r="U95" s="12"/>
      <c r="W95" s="22"/>
    </row>
    <row r="96" spans="1:23" customForma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77"/>
      <c r="N96" s="78"/>
      <c r="O96" s="79"/>
      <c r="P96" s="79"/>
      <c r="Q96" s="79"/>
      <c r="R96" s="79"/>
      <c r="S96" s="80"/>
      <c r="T96" s="81"/>
      <c r="U96" s="12"/>
      <c r="W96" s="22"/>
    </row>
    <row r="97" spans="1:23" customForma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77"/>
      <c r="N97" s="78"/>
      <c r="O97" s="79"/>
      <c r="P97" s="79"/>
      <c r="Q97" s="79"/>
      <c r="R97" s="79"/>
      <c r="S97" s="80"/>
      <c r="T97" s="81"/>
      <c r="U97" s="12"/>
      <c r="W97" s="22"/>
    </row>
    <row r="98" spans="1:23" customForma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77"/>
      <c r="N98" s="78"/>
      <c r="O98" s="79"/>
      <c r="P98" s="79"/>
      <c r="Q98" s="79"/>
      <c r="R98" s="79"/>
      <c r="S98" s="80"/>
      <c r="T98" s="81"/>
      <c r="U98" s="12"/>
      <c r="W98" s="22"/>
    </row>
    <row r="99" spans="1:23" customForma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77"/>
      <c r="N99" s="78"/>
      <c r="O99" s="79"/>
      <c r="P99" s="79"/>
      <c r="Q99" s="79"/>
      <c r="R99" s="79"/>
      <c r="S99" s="80"/>
      <c r="T99" s="81"/>
      <c r="U99" s="12"/>
      <c r="W99" s="22"/>
    </row>
    <row r="100" spans="1:23" customForma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77"/>
      <c r="N100" s="78"/>
      <c r="O100" s="79"/>
      <c r="P100" s="79"/>
      <c r="Q100" s="79"/>
      <c r="R100" s="79"/>
      <c r="S100" s="80"/>
      <c r="T100" s="81"/>
      <c r="U100" s="12"/>
      <c r="W100" s="22"/>
    </row>
    <row r="101" spans="1:23" customForma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77"/>
      <c r="N101" s="78"/>
      <c r="O101" s="79"/>
      <c r="P101" s="79"/>
      <c r="Q101" s="79"/>
      <c r="R101" s="79"/>
      <c r="S101" s="80"/>
      <c r="T101" s="81"/>
      <c r="U101" s="12"/>
      <c r="W101" s="22"/>
    </row>
    <row r="102" spans="1:23" customForma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77"/>
      <c r="N102" s="78"/>
      <c r="O102" s="79"/>
      <c r="P102" s="79"/>
      <c r="Q102" s="79"/>
      <c r="R102" s="79"/>
      <c r="S102" s="80"/>
      <c r="T102" s="81"/>
      <c r="U102" s="12"/>
      <c r="W102" s="22"/>
    </row>
    <row r="103" spans="1:23" customForma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77"/>
      <c r="N103" s="78"/>
      <c r="O103" s="79"/>
      <c r="P103" s="79"/>
      <c r="Q103" s="79"/>
      <c r="R103" s="79"/>
      <c r="S103" s="80"/>
      <c r="T103" s="81"/>
      <c r="U103" s="12"/>
      <c r="W103" s="22"/>
    </row>
    <row r="104" spans="1:23" customForma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77"/>
      <c r="N104" s="78"/>
      <c r="O104" s="79"/>
      <c r="P104" s="79"/>
      <c r="Q104" s="79"/>
      <c r="R104" s="79"/>
      <c r="S104" s="80"/>
      <c r="T104" s="81"/>
      <c r="U104" s="12"/>
      <c r="W104" s="22"/>
    </row>
    <row r="105" spans="1:23" customForma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77"/>
      <c r="N105" s="78"/>
      <c r="O105" s="79"/>
      <c r="P105" s="79"/>
      <c r="Q105" s="79"/>
      <c r="R105" s="79"/>
      <c r="S105" s="80"/>
      <c r="T105" s="81"/>
      <c r="U105" s="12"/>
      <c r="W105" s="22"/>
    </row>
    <row r="106" spans="1:23" customForma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77"/>
      <c r="N106" s="78"/>
      <c r="O106" s="79"/>
      <c r="P106" s="79"/>
      <c r="Q106" s="79"/>
      <c r="R106" s="79"/>
      <c r="S106" s="80"/>
      <c r="T106" s="81"/>
      <c r="U106" s="12"/>
      <c r="W106" s="22"/>
    </row>
    <row r="107" spans="1:23" customForma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77"/>
      <c r="N107" s="78"/>
      <c r="O107" s="79"/>
      <c r="P107" s="79"/>
      <c r="Q107" s="79"/>
      <c r="R107" s="79"/>
      <c r="S107" s="80"/>
      <c r="T107" s="81"/>
      <c r="U107" s="12"/>
      <c r="W107" s="22"/>
    </row>
    <row r="108" spans="1:23" customForma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77"/>
      <c r="N108" s="78"/>
      <c r="O108" s="79"/>
      <c r="P108" s="79"/>
      <c r="Q108" s="79"/>
      <c r="R108" s="79"/>
      <c r="S108" s="80"/>
      <c r="T108" s="81"/>
      <c r="U108" s="12"/>
      <c r="W108" s="22"/>
    </row>
    <row r="109" spans="1:23" customForma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77"/>
      <c r="N109" s="78"/>
      <c r="O109" s="79"/>
      <c r="P109" s="79"/>
      <c r="Q109" s="79"/>
      <c r="R109" s="79"/>
      <c r="S109" s="80"/>
      <c r="T109" s="81"/>
      <c r="U109" s="12"/>
      <c r="W109" s="22"/>
    </row>
    <row r="110" spans="1:23" customForma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77"/>
      <c r="N110" s="78"/>
      <c r="O110" s="79"/>
      <c r="P110" s="79"/>
      <c r="Q110" s="79"/>
      <c r="R110" s="79"/>
      <c r="S110" s="80"/>
      <c r="T110" s="81"/>
      <c r="U110" s="12"/>
      <c r="W110" s="22"/>
    </row>
    <row r="111" spans="1:23" customForma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77"/>
      <c r="N111" s="78"/>
      <c r="O111" s="79"/>
      <c r="P111" s="79"/>
      <c r="Q111" s="79"/>
      <c r="R111" s="79"/>
      <c r="S111" s="80"/>
      <c r="T111" s="81"/>
      <c r="U111" s="12"/>
      <c r="W111" s="22"/>
    </row>
    <row r="112" spans="1:23" customForma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77"/>
      <c r="N112" s="78"/>
      <c r="O112" s="79"/>
      <c r="P112" s="79"/>
      <c r="Q112" s="79"/>
      <c r="R112" s="79"/>
      <c r="S112" s="80"/>
      <c r="T112" s="81"/>
      <c r="U112" s="12"/>
      <c r="W112" s="22"/>
    </row>
    <row r="113" spans="1:23" customForma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77"/>
      <c r="N113" s="78"/>
      <c r="O113" s="79"/>
      <c r="P113" s="79"/>
      <c r="Q113" s="79"/>
      <c r="R113" s="79"/>
      <c r="S113" s="80"/>
      <c r="T113" s="81"/>
      <c r="U113" s="12"/>
      <c r="W113" s="22"/>
    </row>
    <row r="114" spans="1:23" customForma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77"/>
      <c r="N114" s="78"/>
      <c r="O114" s="79"/>
      <c r="P114" s="79"/>
      <c r="Q114" s="79"/>
      <c r="R114" s="79"/>
      <c r="S114" s="80"/>
      <c r="T114" s="81"/>
      <c r="U114" s="12"/>
      <c r="W114" s="22"/>
    </row>
    <row r="115" spans="1:23" customForma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77"/>
      <c r="N115" s="78"/>
      <c r="O115" s="79"/>
      <c r="P115" s="79"/>
      <c r="Q115" s="79"/>
      <c r="R115" s="79"/>
      <c r="S115" s="80"/>
      <c r="T115" s="81"/>
      <c r="U115" s="12"/>
      <c r="W115" s="22"/>
    </row>
    <row r="116" spans="1:23" customForma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77"/>
      <c r="N116" s="78"/>
      <c r="O116" s="79"/>
      <c r="P116" s="79"/>
      <c r="Q116" s="79"/>
      <c r="R116" s="79"/>
      <c r="S116" s="80"/>
      <c r="T116" s="81"/>
      <c r="U116" s="12"/>
      <c r="W116" s="22"/>
    </row>
    <row r="117" spans="1:23" customForma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77"/>
      <c r="N117" s="78"/>
      <c r="O117" s="79"/>
      <c r="P117" s="79"/>
      <c r="Q117" s="79"/>
      <c r="R117" s="79"/>
      <c r="S117" s="80"/>
      <c r="T117" s="81"/>
      <c r="U117" s="12"/>
      <c r="W117" s="22"/>
    </row>
    <row r="118" spans="1:23" customForma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77"/>
      <c r="N118" s="78"/>
      <c r="O118" s="79"/>
      <c r="P118" s="79"/>
      <c r="Q118" s="79"/>
      <c r="R118" s="79"/>
      <c r="S118" s="80"/>
      <c r="T118" s="81"/>
      <c r="U118" s="12"/>
      <c r="W118" s="22"/>
    </row>
    <row r="119" spans="1:23" customForma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77"/>
      <c r="N119" s="78"/>
      <c r="O119" s="79"/>
      <c r="P119" s="79"/>
      <c r="Q119" s="79"/>
      <c r="R119" s="79"/>
      <c r="S119" s="80"/>
      <c r="T119" s="81"/>
      <c r="U119" s="12"/>
      <c r="W119" s="22"/>
    </row>
    <row r="120" spans="1:23" customForma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77"/>
      <c r="N120" s="78"/>
      <c r="O120" s="79"/>
      <c r="P120" s="79"/>
      <c r="Q120" s="79"/>
      <c r="R120" s="79"/>
      <c r="S120" s="80"/>
      <c r="T120" s="81"/>
      <c r="U120" s="12"/>
      <c r="W120" s="22"/>
    </row>
    <row r="121" spans="1:23" customForma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77"/>
      <c r="N121" s="78"/>
      <c r="O121" s="79"/>
      <c r="P121" s="79"/>
      <c r="Q121" s="79"/>
      <c r="R121" s="79"/>
      <c r="S121" s="80"/>
      <c r="T121" s="81"/>
      <c r="U121" s="12"/>
      <c r="W121" s="22"/>
    </row>
    <row r="122" spans="1:23" customForma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77"/>
      <c r="N122" s="78"/>
      <c r="O122" s="79"/>
      <c r="P122" s="79"/>
      <c r="Q122" s="79"/>
      <c r="R122" s="79"/>
      <c r="S122" s="80"/>
      <c r="T122" s="81"/>
      <c r="U122" s="12"/>
      <c r="W122" s="22"/>
    </row>
    <row r="123" spans="1:23" customForma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77"/>
      <c r="N123" s="78"/>
      <c r="O123" s="79"/>
      <c r="P123" s="79"/>
      <c r="Q123" s="79"/>
      <c r="R123" s="79"/>
      <c r="S123" s="80"/>
      <c r="T123" s="81"/>
      <c r="U123" s="12"/>
      <c r="W123" s="22"/>
    </row>
    <row r="124" spans="1:23" customForma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77"/>
      <c r="N124" s="78"/>
      <c r="O124" s="79"/>
      <c r="P124" s="79"/>
      <c r="Q124" s="79"/>
      <c r="R124" s="79"/>
      <c r="S124" s="80"/>
      <c r="T124" s="81"/>
      <c r="U124" s="12"/>
      <c r="W124" s="22"/>
    </row>
    <row r="125" spans="1:23" customForma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77"/>
      <c r="N125" s="78"/>
      <c r="O125" s="79"/>
      <c r="P125" s="79"/>
      <c r="Q125" s="79"/>
      <c r="R125" s="79"/>
      <c r="S125" s="80"/>
      <c r="T125" s="81"/>
      <c r="U125" s="12"/>
      <c r="W125" s="22"/>
    </row>
    <row r="126" spans="1:23" customForma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77"/>
      <c r="N126" s="78"/>
      <c r="O126" s="79"/>
      <c r="P126" s="79"/>
      <c r="Q126" s="79"/>
      <c r="R126" s="79"/>
      <c r="S126" s="80"/>
      <c r="T126" s="81"/>
      <c r="U126" s="12"/>
      <c r="W126" s="22"/>
    </row>
    <row r="127" spans="1:23" customForma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77"/>
      <c r="N127" s="78"/>
      <c r="O127" s="79"/>
      <c r="P127" s="79"/>
      <c r="Q127" s="79"/>
      <c r="R127" s="79"/>
      <c r="S127" s="80"/>
      <c r="T127" s="81"/>
      <c r="U127" s="12"/>
      <c r="W127" s="22"/>
    </row>
    <row r="128" spans="1:23" customForma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77"/>
      <c r="N128" s="78"/>
      <c r="O128" s="79"/>
      <c r="P128" s="79"/>
      <c r="Q128" s="79"/>
      <c r="R128" s="79"/>
      <c r="S128" s="80"/>
      <c r="T128" s="81"/>
      <c r="U128" s="12"/>
      <c r="W128" s="22"/>
    </row>
    <row r="129" spans="1:23" customFormat="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77"/>
      <c r="N129" s="78"/>
      <c r="O129" s="79"/>
      <c r="P129" s="79"/>
      <c r="Q129" s="79"/>
      <c r="R129" s="79"/>
      <c r="S129" s="80"/>
      <c r="T129" s="81"/>
      <c r="U129" s="12"/>
      <c r="W129" s="22"/>
    </row>
    <row r="130" spans="1:23" customForma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77"/>
      <c r="N130" s="78"/>
      <c r="O130" s="79"/>
      <c r="P130" s="79"/>
      <c r="Q130" s="79"/>
      <c r="R130" s="79"/>
      <c r="S130" s="80"/>
      <c r="T130" s="81"/>
      <c r="U130" s="12"/>
      <c r="W130" s="22"/>
    </row>
    <row r="131" spans="1:23" customForma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77"/>
      <c r="N131" s="78"/>
      <c r="O131" s="79"/>
      <c r="P131" s="79"/>
      <c r="Q131" s="79"/>
      <c r="R131" s="79"/>
      <c r="S131" s="80"/>
      <c r="T131" s="81"/>
      <c r="U131" s="12"/>
      <c r="W131" s="22"/>
    </row>
    <row r="132" spans="1:23" customForma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77"/>
      <c r="N132" s="78"/>
      <c r="O132" s="79"/>
      <c r="P132" s="79"/>
      <c r="Q132" s="79"/>
      <c r="R132" s="79"/>
      <c r="S132" s="80"/>
      <c r="T132" s="81"/>
      <c r="U132" s="12"/>
      <c r="W132" s="22"/>
    </row>
    <row r="133" spans="1:23" customFormat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77"/>
      <c r="N133" s="78"/>
      <c r="O133" s="79"/>
      <c r="P133" s="79"/>
      <c r="Q133" s="79"/>
      <c r="R133" s="79"/>
      <c r="S133" s="80"/>
      <c r="T133" s="81"/>
      <c r="U133" s="12"/>
      <c r="W133" s="22"/>
    </row>
    <row r="134" spans="1:23" customFormat="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77"/>
      <c r="N134" s="78"/>
      <c r="O134" s="79"/>
      <c r="P134" s="79"/>
      <c r="Q134" s="79"/>
      <c r="R134" s="79"/>
      <c r="S134" s="80"/>
      <c r="T134" s="81"/>
      <c r="U134" s="12"/>
      <c r="W134" s="22"/>
    </row>
    <row r="135" spans="1:23" customForma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77"/>
      <c r="N135" s="78"/>
      <c r="O135" s="79"/>
      <c r="P135" s="79"/>
      <c r="Q135" s="79"/>
      <c r="R135" s="79"/>
      <c r="S135" s="80"/>
      <c r="T135" s="81"/>
      <c r="U135" s="12"/>
      <c r="W135" s="22"/>
    </row>
    <row r="136" spans="1:23" customFormat="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77"/>
      <c r="N136" s="78"/>
      <c r="O136" s="79"/>
      <c r="P136" s="79"/>
      <c r="Q136" s="79"/>
      <c r="R136" s="79"/>
      <c r="S136" s="80"/>
      <c r="T136" s="81"/>
      <c r="U136" s="12"/>
      <c r="W136" s="22"/>
    </row>
    <row r="137" spans="1:23" customFormat="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77"/>
      <c r="N137" s="78"/>
      <c r="O137" s="79"/>
      <c r="P137" s="79"/>
      <c r="Q137" s="79"/>
      <c r="R137" s="79"/>
      <c r="S137" s="80"/>
      <c r="T137" s="81"/>
      <c r="U137" s="12"/>
      <c r="W137" s="22"/>
    </row>
    <row r="138" spans="1:23" customFormat="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77"/>
      <c r="N138" s="78"/>
      <c r="O138" s="79"/>
      <c r="P138" s="79"/>
      <c r="Q138" s="79"/>
      <c r="R138" s="79"/>
      <c r="S138" s="80"/>
      <c r="T138" s="81"/>
      <c r="U138" s="12"/>
      <c r="W138" s="22"/>
    </row>
    <row r="139" spans="1:23" customForma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77"/>
      <c r="N139" s="78"/>
      <c r="O139" s="79"/>
      <c r="P139" s="79"/>
      <c r="Q139" s="79"/>
      <c r="R139" s="79"/>
      <c r="S139" s="80"/>
      <c r="T139" s="81"/>
      <c r="U139" s="12"/>
      <c r="W139" s="22"/>
    </row>
    <row r="140" spans="1:23" customFormat="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77"/>
      <c r="N140" s="78"/>
      <c r="O140" s="79"/>
      <c r="P140" s="79"/>
      <c r="Q140" s="79"/>
      <c r="R140" s="79"/>
      <c r="S140" s="80"/>
      <c r="T140" s="81"/>
      <c r="U140" s="12"/>
      <c r="W140" s="22"/>
    </row>
    <row r="141" spans="1:23" customForma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77"/>
      <c r="N141" s="78"/>
      <c r="O141" s="79"/>
      <c r="P141" s="79"/>
      <c r="Q141" s="79"/>
      <c r="R141" s="79"/>
      <c r="S141" s="80"/>
      <c r="T141" s="81"/>
      <c r="U141" s="12"/>
      <c r="W141" s="22"/>
    </row>
    <row r="142" spans="1:23" customFormat="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77"/>
      <c r="N142" s="78"/>
      <c r="O142" s="79"/>
      <c r="P142" s="79"/>
      <c r="Q142" s="79"/>
      <c r="R142" s="79"/>
      <c r="S142" s="80"/>
      <c r="T142" s="81"/>
      <c r="U142" s="12"/>
      <c r="W142" s="22"/>
    </row>
    <row r="143" spans="1:23" customForma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77"/>
      <c r="N143" s="78"/>
      <c r="O143" s="79"/>
      <c r="P143" s="79"/>
      <c r="Q143" s="79"/>
      <c r="R143" s="79"/>
      <c r="S143" s="80"/>
      <c r="T143" s="81"/>
      <c r="U143" s="12"/>
      <c r="W143" s="22"/>
    </row>
    <row r="144" spans="1:23" customFormat="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77"/>
      <c r="N144" s="78"/>
      <c r="O144" s="79"/>
      <c r="P144" s="79"/>
      <c r="Q144" s="79"/>
      <c r="R144" s="79"/>
      <c r="S144" s="80"/>
      <c r="T144" s="81"/>
      <c r="U144" s="12"/>
      <c r="W144" s="22"/>
    </row>
    <row r="145" spans="1:23" customFormat="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77"/>
      <c r="N145" s="78"/>
      <c r="O145" s="79"/>
      <c r="P145" s="79"/>
      <c r="Q145" s="79"/>
      <c r="R145" s="79"/>
      <c r="S145" s="80"/>
      <c r="T145" s="81"/>
      <c r="U145" s="12"/>
      <c r="W145" s="22"/>
    </row>
    <row r="146" spans="1:23" customFormat="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77"/>
      <c r="N146" s="78"/>
      <c r="O146" s="79"/>
      <c r="P146" s="79"/>
      <c r="Q146" s="79"/>
      <c r="R146" s="79"/>
      <c r="S146" s="80"/>
      <c r="T146" s="81"/>
      <c r="U146" s="12"/>
      <c r="W146" s="22"/>
    </row>
    <row r="147" spans="1:23" customForma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77"/>
      <c r="N147" s="78"/>
      <c r="O147" s="79"/>
      <c r="P147" s="79"/>
      <c r="Q147" s="79"/>
      <c r="R147" s="79"/>
      <c r="S147" s="80"/>
      <c r="T147" s="81"/>
      <c r="U147" s="12"/>
      <c r="W147" s="22"/>
    </row>
    <row r="148" spans="1:23" customForma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77"/>
      <c r="N148" s="78"/>
      <c r="O148" s="79"/>
      <c r="P148" s="79"/>
      <c r="Q148" s="79"/>
      <c r="R148" s="79"/>
      <c r="S148" s="80"/>
      <c r="T148" s="81"/>
      <c r="U148" s="12"/>
      <c r="W148" s="22"/>
    </row>
    <row r="149" spans="1:23" customForma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77"/>
      <c r="N149" s="78"/>
      <c r="O149" s="79"/>
      <c r="P149" s="79"/>
      <c r="Q149" s="79"/>
      <c r="R149" s="79"/>
      <c r="S149" s="80"/>
      <c r="T149" s="81"/>
      <c r="U149" s="12"/>
      <c r="W149" s="22"/>
    </row>
    <row r="150" spans="1:23" customForma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77"/>
      <c r="N150" s="78"/>
      <c r="O150" s="79"/>
      <c r="P150" s="79"/>
      <c r="Q150" s="79"/>
      <c r="R150" s="79"/>
      <c r="S150" s="80"/>
      <c r="T150" s="81"/>
      <c r="U150" s="12"/>
      <c r="W150" s="22"/>
    </row>
    <row r="151" spans="1:23" customForma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77"/>
      <c r="N151" s="78"/>
      <c r="O151" s="79"/>
      <c r="P151" s="79"/>
      <c r="Q151" s="79"/>
      <c r="R151" s="79"/>
      <c r="S151" s="80"/>
      <c r="T151" s="81"/>
      <c r="U151" s="12"/>
      <c r="W151" s="22"/>
    </row>
    <row r="152" spans="1:23" customForma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77"/>
      <c r="N152" s="78"/>
      <c r="O152" s="79"/>
      <c r="P152" s="79"/>
      <c r="Q152" s="79"/>
      <c r="R152" s="79"/>
      <c r="S152" s="80"/>
      <c r="T152" s="81"/>
      <c r="U152" s="12"/>
      <c r="W152" s="22"/>
    </row>
    <row r="153" spans="1:23" customForma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77"/>
      <c r="N153" s="78"/>
      <c r="O153" s="79"/>
      <c r="P153" s="79"/>
      <c r="Q153" s="79"/>
      <c r="R153" s="79"/>
      <c r="S153" s="80"/>
      <c r="T153" s="81"/>
      <c r="U153" s="12"/>
      <c r="W153" s="22"/>
    </row>
    <row r="154" spans="1:23" customForma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77"/>
      <c r="N154" s="78"/>
      <c r="O154" s="79"/>
      <c r="P154" s="79"/>
      <c r="Q154" s="79"/>
      <c r="R154" s="79"/>
      <c r="S154" s="80"/>
      <c r="T154" s="81"/>
      <c r="U154" s="12"/>
      <c r="W154" s="22"/>
    </row>
    <row r="155" spans="1:23" customForma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77"/>
      <c r="N155" s="78"/>
      <c r="O155" s="79"/>
      <c r="P155" s="79"/>
      <c r="Q155" s="79"/>
      <c r="R155" s="79"/>
      <c r="S155" s="80"/>
      <c r="T155" s="81"/>
      <c r="U155" s="12"/>
      <c r="W155" s="22"/>
    </row>
    <row r="156" spans="1:23" customForma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77"/>
      <c r="N156" s="78"/>
      <c r="O156" s="79"/>
      <c r="P156" s="79"/>
      <c r="Q156" s="79"/>
      <c r="R156" s="79"/>
      <c r="S156" s="80"/>
      <c r="T156" s="81"/>
      <c r="U156" s="12"/>
      <c r="W156" s="22"/>
    </row>
    <row r="157" spans="1:23" customForma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77"/>
      <c r="N157" s="78"/>
      <c r="O157" s="79"/>
      <c r="P157" s="79"/>
      <c r="Q157" s="79"/>
      <c r="R157" s="79"/>
      <c r="S157" s="80"/>
      <c r="T157" s="81"/>
      <c r="U157" s="12"/>
      <c r="W157" s="22"/>
    </row>
    <row r="158" spans="1:23" customForma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77"/>
      <c r="N158" s="78"/>
      <c r="O158" s="79"/>
      <c r="P158" s="79"/>
      <c r="Q158" s="79"/>
      <c r="R158" s="79"/>
      <c r="S158" s="80"/>
      <c r="T158" s="81"/>
      <c r="U158" s="12"/>
      <c r="W158" s="22"/>
    </row>
    <row r="159" spans="1:23" customForma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77"/>
      <c r="N159" s="78"/>
      <c r="O159" s="79"/>
      <c r="P159" s="79"/>
      <c r="Q159" s="79"/>
      <c r="R159" s="79"/>
      <c r="S159" s="80"/>
      <c r="T159" s="81"/>
      <c r="U159" s="12"/>
      <c r="W159" s="22"/>
    </row>
    <row r="160" spans="1:23" customForma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77"/>
      <c r="N160" s="78"/>
      <c r="O160" s="79"/>
      <c r="P160" s="79"/>
      <c r="Q160" s="79"/>
      <c r="R160" s="79"/>
      <c r="S160" s="80"/>
      <c r="T160" s="81"/>
      <c r="U160" s="12"/>
      <c r="W160" s="22"/>
    </row>
    <row r="161" spans="1:23" customForma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77"/>
      <c r="N161" s="78"/>
      <c r="O161" s="79"/>
      <c r="P161" s="79"/>
      <c r="Q161" s="79"/>
      <c r="R161" s="79"/>
      <c r="S161" s="80"/>
      <c r="T161" s="81"/>
      <c r="U161" s="12"/>
      <c r="W161" s="22"/>
    </row>
    <row r="162" spans="1:23" customForma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77"/>
      <c r="N162" s="78"/>
      <c r="O162" s="79"/>
      <c r="P162" s="79"/>
      <c r="Q162" s="79"/>
      <c r="R162" s="79"/>
      <c r="S162" s="80"/>
      <c r="T162" s="81"/>
      <c r="U162" s="12"/>
      <c r="W162" s="22"/>
    </row>
    <row r="163" spans="1:23" customForma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77"/>
      <c r="N163" s="78"/>
      <c r="O163" s="79"/>
      <c r="P163" s="79"/>
      <c r="Q163" s="79"/>
      <c r="R163" s="79"/>
      <c r="S163" s="80"/>
      <c r="T163" s="81"/>
      <c r="U163" s="12"/>
      <c r="W163" s="22"/>
    </row>
    <row r="164" spans="1:23" customForma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77"/>
      <c r="N164" s="78"/>
      <c r="O164" s="79"/>
      <c r="P164" s="79"/>
      <c r="Q164" s="79"/>
      <c r="R164" s="79"/>
      <c r="S164" s="80"/>
      <c r="T164" s="81"/>
      <c r="U164" s="12"/>
      <c r="W164" s="22"/>
    </row>
    <row r="165" spans="1:23" customFormat="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77"/>
      <c r="N165" s="78"/>
      <c r="O165" s="79"/>
      <c r="P165" s="79"/>
      <c r="Q165" s="79"/>
      <c r="R165" s="79"/>
      <c r="S165" s="80"/>
      <c r="T165" s="81"/>
      <c r="U165" s="12"/>
      <c r="W165" s="22"/>
    </row>
    <row r="166" spans="1:23" customFormat="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77"/>
      <c r="N166" s="78"/>
      <c r="O166" s="79"/>
      <c r="P166" s="79"/>
      <c r="Q166" s="79"/>
      <c r="R166" s="79"/>
      <c r="S166" s="80"/>
      <c r="T166" s="81"/>
      <c r="U166" s="12"/>
      <c r="W166" s="22"/>
    </row>
    <row r="167" spans="1:23" customFormat="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77"/>
      <c r="N167" s="78"/>
      <c r="O167" s="79"/>
      <c r="P167" s="79"/>
      <c r="Q167" s="79"/>
      <c r="R167" s="79"/>
      <c r="S167" s="80"/>
      <c r="T167" s="81"/>
      <c r="U167" s="12"/>
      <c r="W167" s="22"/>
    </row>
    <row r="168" spans="1:23" customFormat="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77"/>
      <c r="N168" s="78"/>
      <c r="O168" s="79"/>
      <c r="P168" s="79"/>
      <c r="Q168" s="79"/>
      <c r="R168" s="79"/>
      <c r="S168" s="80"/>
      <c r="T168" s="81"/>
      <c r="U168" s="12"/>
      <c r="W168" s="22"/>
    </row>
    <row r="169" spans="1:23" customForma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77"/>
      <c r="N169" s="78"/>
      <c r="O169" s="79"/>
      <c r="P169" s="79"/>
      <c r="Q169" s="79"/>
      <c r="R169" s="79"/>
      <c r="S169" s="80"/>
      <c r="T169" s="81"/>
      <c r="U169" s="12"/>
      <c r="W169" s="22"/>
    </row>
    <row r="170" spans="1:23" customForma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77"/>
      <c r="N170" s="78"/>
      <c r="O170" s="79"/>
      <c r="P170" s="79"/>
      <c r="Q170" s="79"/>
      <c r="R170" s="79"/>
      <c r="S170" s="80"/>
      <c r="T170" s="81"/>
      <c r="U170" s="12"/>
      <c r="W170" s="22"/>
    </row>
    <row r="171" spans="1:23" customForma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77"/>
      <c r="N171" s="78"/>
      <c r="O171" s="79"/>
      <c r="P171" s="79"/>
      <c r="Q171" s="79"/>
      <c r="R171" s="79"/>
      <c r="S171" s="80"/>
      <c r="T171" s="81"/>
      <c r="U171" s="12"/>
      <c r="W171" s="22"/>
    </row>
    <row r="172" spans="1:23" customForma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77"/>
      <c r="N172" s="78"/>
      <c r="O172" s="79"/>
      <c r="P172" s="79"/>
      <c r="Q172" s="79"/>
      <c r="R172" s="79"/>
      <c r="S172" s="80"/>
      <c r="T172" s="81"/>
      <c r="U172" s="12"/>
      <c r="W172" s="22"/>
    </row>
    <row r="173" spans="1:23" customFormat="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77"/>
      <c r="N173" s="78"/>
      <c r="O173" s="79"/>
      <c r="P173" s="79"/>
      <c r="Q173" s="79"/>
      <c r="R173" s="79"/>
      <c r="S173" s="80"/>
      <c r="T173" s="81"/>
      <c r="U173" s="12"/>
      <c r="W173" s="22"/>
    </row>
    <row r="174" spans="1:23" customForma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77"/>
      <c r="N174" s="78"/>
      <c r="O174" s="79"/>
      <c r="P174" s="79"/>
      <c r="Q174" s="79"/>
      <c r="R174" s="79"/>
      <c r="S174" s="80"/>
      <c r="T174" s="81"/>
      <c r="U174" s="12"/>
      <c r="W174" s="22"/>
    </row>
    <row r="175" spans="1:23" customForma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77"/>
      <c r="N175" s="78"/>
      <c r="O175" s="79"/>
      <c r="P175" s="79"/>
      <c r="Q175" s="79"/>
      <c r="R175" s="79"/>
      <c r="S175" s="80"/>
      <c r="T175" s="81"/>
      <c r="U175" s="12"/>
      <c r="W175" s="22"/>
    </row>
    <row r="176" spans="1:23" customForma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77"/>
      <c r="N176" s="78"/>
      <c r="O176" s="79"/>
      <c r="P176" s="79"/>
      <c r="Q176" s="79"/>
      <c r="R176" s="79"/>
      <c r="S176" s="80"/>
      <c r="T176" s="81"/>
      <c r="U176" s="12"/>
      <c r="W176" s="22"/>
    </row>
    <row r="177" spans="1:23" customForma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77"/>
      <c r="N177" s="78"/>
      <c r="O177" s="79"/>
      <c r="P177" s="79"/>
      <c r="Q177" s="79"/>
      <c r="R177" s="79"/>
      <c r="S177" s="80"/>
      <c r="T177" s="81"/>
      <c r="U177" s="12"/>
      <c r="W177" s="22"/>
    </row>
    <row r="178" spans="1:23" customForma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77"/>
      <c r="N178" s="78"/>
      <c r="O178" s="79"/>
      <c r="P178" s="79"/>
      <c r="Q178" s="79"/>
      <c r="R178" s="79"/>
      <c r="S178" s="80"/>
      <c r="T178" s="81"/>
      <c r="U178" s="12"/>
      <c r="W178" s="22"/>
    </row>
    <row r="179" spans="1:23" customForma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77"/>
      <c r="N179" s="78"/>
      <c r="O179" s="79"/>
      <c r="P179" s="79"/>
      <c r="Q179" s="79"/>
      <c r="R179" s="79"/>
      <c r="S179" s="80"/>
      <c r="T179" s="81"/>
      <c r="U179" s="12"/>
      <c r="W179" s="22"/>
    </row>
    <row r="180" spans="1:23" customForma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77"/>
      <c r="N180" s="78"/>
      <c r="O180" s="79"/>
      <c r="P180" s="79"/>
      <c r="Q180" s="79"/>
      <c r="R180" s="79"/>
      <c r="S180" s="80"/>
      <c r="T180" s="81"/>
      <c r="U180" s="12"/>
      <c r="W180" s="22"/>
    </row>
    <row r="181" spans="1:23" customForma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77"/>
      <c r="N181" s="78"/>
      <c r="O181" s="79"/>
      <c r="P181" s="79"/>
      <c r="Q181" s="79"/>
      <c r="R181" s="79"/>
      <c r="S181" s="80"/>
      <c r="T181" s="81"/>
      <c r="U181" s="12"/>
      <c r="W181" s="22"/>
    </row>
    <row r="182" spans="1:23" customForma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77"/>
      <c r="N182" s="78"/>
      <c r="O182" s="79"/>
      <c r="P182" s="79"/>
      <c r="Q182" s="79"/>
      <c r="R182" s="79"/>
      <c r="S182" s="80"/>
      <c r="T182" s="81"/>
      <c r="U182" s="12"/>
      <c r="W182" s="22"/>
    </row>
    <row r="183" spans="1:23" customForma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77"/>
      <c r="N183" s="78"/>
      <c r="O183" s="79"/>
      <c r="P183" s="79"/>
      <c r="Q183" s="79"/>
      <c r="R183" s="79"/>
      <c r="S183" s="80"/>
      <c r="T183" s="81"/>
      <c r="U183" s="12"/>
      <c r="W183" s="22"/>
    </row>
    <row r="184" spans="1:23" customForma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77"/>
      <c r="N184" s="78"/>
      <c r="O184" s="79"/>
      <c r="P184" s="79"/>
      <c r="Q184" s="79"/>
      <c r="R184" s="79"/>
      <c r="S184" s="80"/>
      <c r="T184" s="81"/>
      <c r="U184" s="12"/>
      <c r="W184" s="22"/>
    </row>
    <row r="185" spans="1:23" customForma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77"/>
      <c r="N185" s="78"/>
      <c r="O185" s="79"/>
      <c r="P185" s="79"/>
      <c r="Q185" s="79"/>
      <c r="R185" s="79"/>
      <c r="S185" s="80"/>
      <c r="T185" s="81"/>
      <c r="U185" s="12"/>
      <c r="W185" s="22"/>
    </row>
    <row r="186" spans="1:23" customForma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77"/>
      <c r="N186" s="78"/>
      <c r="O186" s="79"/>
      <c r="P186" s="79"/>
      <c r="Q186" s="79"/>
      <c r="R186" s="79"/>
      <c r="S186" s="80"/>
      <c r="T186" s="81"/>
      <c r="U186" s="12"/>
      <c r="W186" s="22"/>
    </row>
    <row r="187" spans="1:23" customForma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77"/>
      <c r="N187" s="78"/>
      <c r="O187" s="79"/>
      <c r="P187" s="79"/>
      <c r="Q187" s="79"/>
      <c r="R187" s="79"/>
      <c r="S187" s="80"/>
      <c r="T187" s="81"/>
      <c r="U187" s="12"/>
      <c r="W187" s="22"/>
    </row>
    <row r="188" spans="1:23" customForma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77"/>
      <c r="N188" s="78"/>
      <c r="O188" s="79"/>
      <c r="P188" s="79"/>
      <c r="Q188" s="79"/>
      <c r="R188" s="79"/>
      <c r="S188" s="80"/>
      <c r="T188" s="81"/>
      <c r="U188" s="12"/>
      <c r="W188" s="22"/>
    </row>
    <row r="189" spans="1:23" customForma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77"/>
      <c r="N189" s="78"/>
      <c r="O189" s="79"/>
      <c r="P189" s="79"/>
      <c r="Q189" s="79"/>
      <c r="R189" s="79"/>
      <c r="S189" s="80"/>
      <c r="T189" s="81"/>
      <c r="U189" s="12"/>
      <c r="W189" s="22"/>
    </row>
    <row r="190" spans="1:23" customForma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77"/>
      <c r="N190" s="78"/>
      <c r="O190" s="79"/>
      <c r="P190" s="79"/>
      <c r="Q190" s="79"/>
      <c r="R190" s="79"/>
      <c r="S190" s="80"/>
      <c r="T190" s="81"/>
      <c r="U190" s="12"/>
      <c r="W190" s="22"/>
    </row>
    <row r="191" spans="1:23" customForma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77"/>
      <c r="N191" s="78"/>
      <c r="O191" s="79"/>
      <c r="P191" s="79"/>
      <c r="Q191" s="79"/>
      <c r="R191" s="79"/>
      <c r="S191" s="80"/>
      <c r="T191" s="81"/>
      <c r="U191" s="12"/>
      <c r="W191" s="22"/>
    </row>
    <row r="192" spans="1:23" customFormat="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77"/>
      <c r="N192" s="78"/>
      <c r="O192" s="79"/>
      <c r="P192" s="79"/>
      <c r="Q192" s="79"/>
      <c r="R192" s="79"/>
      <c r="S192" s="80"/>
      <c r="T192" s="81"/>
      <c r="U192" s="12"/>
      <c r="W192" s="22"/>
    </row>
    <row r="193" spans="1:23" customForma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77"/>
      <c r="N193" s="78"/>
      <c r="O193" s="79"/>
      <c r="P193" s="79"/>
      <c r="Q193" s="79"/>
      <c r="R193" s="79"/>
      <c r="S193" s="80"/>
      <c r="T193" s="81"/>
      <c r="U193" s="12"/>
      <c r="W193" s="22"/>
    </row>
    <row r="194" spans="1:23" customForma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77"/>
      <c r="N194" s="78"/>
      <c r="O194" s="79"/>
      <c r="P194" s="79"/>
      <c r="Q194" s="79"/>
      <c r="R194" s="79"/>
      <c r="S194" s="80"/>
      <c r="T194" s="81"/>
      <c r="U194" s="12"/>
      <c r="W194" s="22"/>
    </row>
    <row r="195" spans="1:23" customForma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77"/>
      <c r="N195" s="78"/>
      <c r="O195" s="79"/>
      <c r="P195" s="79"/>
      <c r="Q195" s="79"/>
      <c r="R195" s="79"/>
      <c r="S195" s="80"/>
      <c r="T195" s="81"/>
      <c r="U195" s="12"/>
      <c r="W195" s="22"/>
    </row>
    <row r="196" spans="1:23" customForma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77"/>
      <c r="N196" s="78"/>
      <c r="O196" s="79"/>
      <c r="P196" s="79"/>
      <c r="Q196" s="79"/>
      <c r="R196" s="79"/>
      <c r="S196" s="80"/>
      <c r="T196" s="81"/>
      <c r="U196" s="12"/>
      <c r="W196" s="22"/>
    </row>
    <row r="197" spans="1:23" customForma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77"/>
      <c r="N197" s="78"/>
      <c r="O197" s="79"/>
      <c r="P197" s="79"/>
      <c r="Q197" s="79"/>
      <c r="R197" s="79"/>
      <c r="S197" s="80"/>
      <c r="T197" s="81"/>
      <c r="U197" s="12"/>
      <c r="W197" s="22"/>
    </row>
    <row r="198" spans="1:23" customForma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77"/>
      <c r="N198" s="78"/>
      <c r="O198" s="79"/>
      <c r="P198" s="79"/>
      <c r="Q198" s="79"/>
      <c r="R198" s="79"/>
      <c r="S198" s="80"/>
      <c r="T198" s="81"/>
      <c r="U198" s="12"/>
      <c r="W198" s="22"/>
    </row>
    <row r="199" spans="1:23" customForma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77"/>
      <c r="N199" s="78"/>
      <c r="O199" s="79"/>
      <c r="P199" s="79"/>
      <c r="Q199" s="79"/>
      <c r="R199" s="79"/>
      <c r="S199" s="80"/>
      <c r="T199" s="81"/>
      <c r="U199" s="12"/>
      <c r="W199" s="22"/>
    </row>
    <row r="200" spans="1:23" customForma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77"/>
      <c r="N200" s="78"/>
      <c r="O200" s="79"/>
      <c r="P200" s="79"/>
      <c r="Q200" s="79"/>
      <c r="R200" s="79"/>
      <c r="S200" s="80"/>
      <c r="T200" s="81"/>
      <c r="U200" s="12"/>
      <c r="W200" s="22"/>
    </row>
    <row r="201" spans="1:23" customForma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77"/>
      <c r="N201" s="78"/>
      <c r="O201" s="79"/>
      <c r="P201" s="79"/>
      <c r="Q201" s="79"/>
      <c r="R201" s="79"/>
      <c r="S201" s="80"/>
      <c r="T201" s="81"/>
      <c r="U201" s="12"/>
      <c r="W201" s="22"/>
    </row>
    <row r="202" spans="1:23" customFormat="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77"/>
      <c r="N202" s="78"/>
      <c r="O202" s="79"/>
      <c r="P202" s="79"/>
      <c r="Q202" s="79"/>
      <c r="R202" s="79"/>
      <c r="S202" s="80"/>
      <c r="T202" s="81"/>
      <c r="U202" s="12"/>
      <c r="W202" s="22"/>
    </row>
    <row r="203" spans="1:23" customForma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77"/>
      <c r="N203" s="78"/>
      <c r="O203" s="79"/>
      <c r="P203" s="79"/>
      <c r="Q203" s="79"/>
      <c r="R203" s="79"/>
      <c r="S203" s="80"/>
      <c r="T203" s="81"/>
      <c r="U203" s="12"/>
      <c r="W203" s="22"/>
    </row>
    <row r="204" spans="1:23" customForma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77"/>
      <c r="N204" s="78"/>
      <c r="O204" s="79"/>
      <c r="P204" s="79"/>
      <c r="Q204" s="79"/>
      <c r="R204" s="79"/>
      <c r="S204" s="80"/>
      <c r="T204" s="81"/>
      <c r="U204" s="12"/>
      <c r="W204" s="22"/>
    </row>
    <row r="205" spans="1:23" customForma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77"/>
      <c r="N205" s="78"/>
      <c r="O205" s="79"/>
      <c r="P205" s="79"/>
      <c r="Q205" s="79"/>
      <c r="R205" s="79"/>
      <c r="S205" s="80"/>
      <c r="T205" s="81"/>
      <c r="U205" s="12"/>
      <c r="W205" s="22"/>
    </row>
    <row r="206" spans="1:23" customForma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77"/>
      <c r="N206" s="78"/>
      <c r="O206" s="79"/>
      <c r="P206" s="79"/>
      <c r="Q206" s="79"/>
      <c r="R206" s="79"/>
      <c r="S206" s="80"/>
      <c r="T206" s="81"/>
      <c r="U206" s="12"/>
      <c r="W206" s="22"/>
    </row>
    <row r="207" spans="1:23" customForma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77"/>
      <c r="N207" s="78"/>
      <c r="O207" s="79"/>
      <c r="P207" s="79"/>
      <c r="Q207" s="79"/>
      <c r="R207" s="79"/>
      <c r="S207" s="80"/>
      <c r="T207" s="81"/>
      <c r="U207" s="12"/>
      <c r="W207" s="22"/>
    </row>
    <row r="208" spans="1:23" customForma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77"/>
      <c r="N208" s="78"/>
      <c r="O208" s="79"/>
      <c r="P208" s="79"/>
      <c r="Q208" s="79"/>
      <c r="R208" s="79"/>
      <c r="S208" s="80"/>
      <c r="T208" s="81"/>
      <c r="U208" s="12"/>
      <c r="W208" s="22"/>
    </row>
    <row r="209" spans="1:23" customForma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77"/>
      <c r="N209" s="78"/>
      <c r="O209" s="79"/>
      <c r="P209" s="79"/>
      <c r="Q209" s="79"/>
      <c r="R209" s="79"/>
      <c r="S209" s="80"/>
      <c r="T209" s="81"/>
      <c r="U209" s="12"/>
      <c r="W209" s="22"/>
    </row>
    <row r="210" spans="1:23" customForma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77"/>
      <c r="N210" s="78"/>
      <c r="O210" s="79"/>
      <c r="P210" s="79"/>
      <c r="Q210" s="79"/>
      <c r="R210" s="79"/>
      <c r="S210" s="80"/>
      <c r="T210" s="81"/>
      <c r="U210" s="12"/>
      <c r="W210" s="22"/>
    </row>
    <row r="211" spans="1:23" customForma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77"/>
      <c r="N211" s="78"/>
      <c r="O211" s="79"/>
      <c r="P211" s="79"/>
      <c r="Q211" s="79"/>
      <c r="R211" s="79"/>
      <c r="S211" s="80"/>
      <c r="T211" s="81"/>
      <c r="U211" s="12"/>
      <c r="W211" s="22"/>
    </row>
    <row r="212" spans="1:23" customForma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77"/>
      <c r="N212" s="78"/>
      <c r="O212" s="79"/>
      <c r="P212" s="79"/>
      <c r="Q212" s="79"/>
      <c r="R212" s="79"/>
      <c r="S212" s="80"/>
      <c r="T212" s="81"/>
      <c r="U212" s="12"/>
      <c r="W212" s="22"/>
    </row>
    <row r="213" spans="1:23" customForma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77"/>
      <c r="N213" s="78"/>
      <c r="O213" s="79"/>
      <c r="P213" s="79"/>
      <c r="Q213" s="79"/>
      <c r="R213" s="79"/>
      <c r="S213" s="80"/>
      <c r="T213" s="81"/>
      <c r="U213" s="12"/>
      <c r="W213" s="22"/>
    </row>
    <row r="214" spans="1:23" customForma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77"/>
      <c r="N214" s="78"/>
      <c r="O214" s="79"/>
      <c r="P214" s="79"/>
      <c r="Q214" s="79"/>
      <c r="R214" s="79"/>
      <c r="S214" s="80"/>
      <c r="T214" s="81"/>
      <c r="U214" s="12"/>
      <c r="W214" s="22"/>
    </row>
    <row r="215" spans="1:23" customForma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77"/>
      <c r="N215" s="78"/>
      <c r="O215" s="79"/>
      <c r="P215" s="79"/>
      <c r="Q215" s="79"/>
      <c r="R215" s="79"/>
      <c r="S215" s="80"/>
      <c r="T215" s="81"/>
      <c r="U215" s="12"/>
      <c r="W215" s="22"/>
    </row>
    <row r="216" spans="1:23" customForma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77"/>
      <c r="N216" s="78"/>
      <c r="O216" s="79"/>
      <c r="P216" s="79"/>
      <c r="Q216" s="79"/>
      <c r="R216" s="79"/>
      <c r="S216" s="80"/>
      <c r="T216" s="81"/>
      <c r="U216" s="12"/>
      <c r="W216" s="22"/>
    </row>
    <row r="217" spans="1:23" customForma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77"/>
      <c r="N217" s="78"/>
      <c r="O217" s="79"/>
      <c r="P217" s="79"/>
      <c r="Q217" s="79"/>
      <c r="R217" s="79"/>
      <c r="S217" s="80"/>
      <c r="T217" s="81"/>
      <c r="U217" s="12"/>
      <c r="W217" s="22"/>
    </row>
    <row r="218" spans="1:23" customForma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77"/>
      <c r="N218" s="78"/>
      <c r="O218" s="79"/>
      <c r="P218" s="79"/>
      <c r="Q218" s="79"/>
      <c r="R218" s="79"/>
      <c r="S218" s="80"/>
      <c r="T218" s="81"/>
      <c r="U218" s="12"/>
      <c r="W218" s="22"/>
    </row>
    <row r="219" spans="1:23" customForma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77"/>
      <c r="N219" s="78"/>
      <c r="O219" s="79"/>
      <c r="P219" s="79"/>
      <c r="Q219" s="79"/>
      <c r="R219" s="79"/>
      <c r="S219" s="80"/>
      <c r="T219" s="81"/>
      <c r="U219" s="12"/>
      <c r="W219" s="22"/>
    </row>
    <row r="220" spans="1:23" customForma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77"/>
      <c r="N220" s="78"/>
      <c r="O220" s="79"/>
      <c r="P220" s="79"/>
      <c r="Q220" s="79"/>
      <c r="R220" s="79"/>
      <c r="S220" s="80"/>
      <c r="T220" s="81"/>
      <c r="U220" s="12"/>
      <c r="W220" s="22"/>
    </row>
    <row r="221" spans="1:23" customForma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77"/>
      <c r="N221" s="78"/>
      <c r="O221" s="79"/>
      <c r="P221" s="79"/>
      <c r="Q221" s="79"/>
      <c r="R221" s="79"/>
      <c r="S221" s="80"/>
      <c r="T221" s="81"/>
      <c r="U221" s="12"/>
      <c r="W221" s="22"/>
    </row>
    <row r="222" spans="1:23" customFormat="1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77"/>
      <c r="N222" s="78"/>
      <c r="O222" s="79"/>
      <c r="P222" s="79"/>
      <c r="Q222" s="79"/>
      <c r="R222" s="79"/>
      <c r="S222" s="80"/>
      <c r="T222" s="81"/>
      <c r="U222" s="12"/>
      <c r="W222" s="22"/>
    </row>
    <row r="223" spans="1:23" customForma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77"/>
      <c r="N223" s="78"/>
      <c r="O223" s="79"/>
      <c r="P223" s="79"/>
      <c r="Q223" s="79"/>
      <c r="R223" s="79"/>
      <c r="S223" s="80"/>
      <c r="T223" s="81"/>
      <c r="U223" s="12"/>
      <c r="W223" s="22"/>
    </row>
    <row r="224" spans="1:23" customForma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77"/>
      <c r="N224" s="78"/>
      <c r="O224" s="79"/>
      <c r="P224" s="79"/>
      <c r="Q224" s="79"/>
      <c r="R224" s="79"/>
      <c r="S224" s="80"/>
      <c r="T224" s="81"/>
      <c r="U224" s="12"/>
      <c r="W224" s="22"/>
    </row>
    <row r="225" spans="1:23" customForma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77"/>
      <c r="N225" s="78"/>
      <c r="O225" s="79"/>
      <c r="P225" s="79"/>
      <c r="Q225" s="79"/>
      <c r="R225" s="79"/>
      <c r="S225" s="80"/>
      <c r="T225" s="81"/>
      <c r="U225" s="12"/>
      <c r="W225" s="22"/>
    </row>
    <row r="226" spans="1:23" customForma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77"/>
      <c r="N226" s="78"/>
      <c r="O226" s="79"/>
      <c r="P226" s="79"/>
      <c r="Q226" s="79"/>
      <c r="R226" s="79"/>
      <c r="S226" s="80"/>
      <c r="T226" s="81"/>
      <c r="U226" s="12"/>
      <c r="W226" s="22"/>
    </row>
    <row r="227" spans="1:23" customForma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77"/>
      <c r="N227" s="78"/>
      <c r="O227" s="79"/>
      <c r="P227" s="79"/>
      <c r="Q227" s="79"/>
      <c r="R227" s="79"/>
      <c r="S227" s="80"/>
      <c r="T227" s="81"/>
      <c r="U227" s="12"/>
      <c r="W227" s="22"/>
    </row>
    <row r="228" spans="1:23" customForma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77"/>
      <c r="N228" s="78"/>
      <c r="O228" s="79"/>
      <c r="P228" s="79"/>
      <c r="Q228" s="79"/>
      <c r="R228" s="79"/>
      <c r="S228" s="80"/>
      <c r="T228" s="81"/>
      <c r="U228" s="12"/>
      <c r="W228" s="22"/>
    </row>
    <row r="229" spans="1:23" customForma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77"/>
      <c r="N229" s="78"/>
      <c r="O229" s="79"/>
      <c r="P229" s="79"/>
      <c r="Q229" s="79"/>
      <c r="R229" s="79"/>
      <c r="S229" s="80"/>
      <c r="T229" s="81"/>
      <c r="U229" s="12"/>
      <c r="W229" s="22"/>
    </row>
    <row r="230" spans="1:23" customForma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77"/>
      <c r="N230" s="78"/>
      <c r="O230" s="79"/>
      <c r="P230" s="79"/>
      <c r="Q230" s="79"/>
      <c r="R230" s="79"/>
      <c r="S230" s="80"/>
      <c r="T230" s="81"/>
      <c r="U230" s="12"/>
      <c r="W230" s="22"/>
    </row>
    <row r="231" spans="1:23" customForma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77"/>
      <c r="N231" s="78"/>
      <c r="O231" s="79"/>
      <c r="P231" s="79"/>
      <c r="Q231" s="79"/>
      <c r="R231" s="79"/>
      <c r="S231" s="80"/>
      <c r="T231" s="81"/>
      <c r="U231" s="12"/>
      <c r="W231" s="22"/>
    </row>
    <row r="232" spans="1:23" customForma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77"/>
      <c r="N232" s="78"/>
      <c r="O232" s="79"/>
      <c r="P232" s="79"/>
      <c r="Q232" s="79"/>
      <c r="R232" s="79"/>
      <c r="S232" s="80"/>
      <c r="T232" s="81"/>
      <c r="U232" s="12"/>
      <c r="W232" s="22"/>
    </row>
    <row r="233" spans="1:23" customForma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77"/>
      <c r="N233" s="78"/>
      <c r="O233" s="79"/>
      <c r="P233" s="79"/>
      <c r="Q233" s="79"/>
      <c r="R233" s="79"/>
      <c r="S233" s="80"/>
      <c r="T233" s="81"/>
      <c r="U233" s="12"/>
      <c r="W233" s="22"/>
    </row>
    <row r="234" spans="1:23" customForma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77"/>
      <c r="N234" s="78"/>
      <c r="O234" s="79"/>
      <c r="P234" s="79"/>
      <c r="Q234" s="79"/>
      <c r="R234" s="79"/>
      <c r="S234" s="80"/>
      <c r="T234" s="81"/>
      <c r="U234" s="12"/>
      <c r="W234" s="22"/>
    </row>
    <row r="235" spans="1:23" customForma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77"/>
      <c r="N235" s="78"/>
      <c r="O235" s="79"/>
      <c r="P235" s="79"/>
      <c r="Q235" s="79"/>
      <c r="R235" s="79"/>
      <c r="S235" s="80"/>
      <c r="T235" s="81"/>
      <c r="U235" s="12"/>
      <c r="W235" s="22"/>
    </row>
    <row r="236" spans="1:23" customForma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77"/>
      <c r="N236" s="78"/>
      <c r="O236" s="79"/>
      <c r="P236" s="79"/>
      <c r="Q236" s="79"/>
      <c r="R236" s="79"/>
      <c r="S236" s="80"/>
      <c r="T236" s="81"/>
      <c r="U236" s="12"/>
      <c r="W236" s="22"/>
    </row>
    <row r="237" spans="1:23" customForma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77"/>
      <c r="N237" s="78"/>
      <c r="O237" s="79"/>
      <c r="P237" s="79"/>
      <c r="Q237" s="79"/>
      <c r="R237" s="79"/>
      <c r="S237" s="80"/>
      <c r="T237" s="81"/>
      <c r="U237" s="12"/>
      <c r="W237" s="22"/>
    </row>
    <row r="238" spans="1:23" customForma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77"/>
      <c r="N238" s="78"/>
      <c r="O238" s="79"/>
      <c r="P238" s="79"/>
      <c r="Q238" s="79"/>
      <c r="R238" s="79"/>
      <c r="S238" s="80"/>
      <c r="T238" s="81"/>
      <c r="U238" s="12"/>
      <c r="W238" s="22"/>
    </row>
    <row r="239" spans="1:23" customForma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77"/>
      <c r="N239" s="78"/>
      <c r="O239" s="79"/>
      <c r="P239" s="79"/>
      <c r="Q239" s="79"/>
      <c r="R239" s="79"/>
      <c r="S239" s="80"/>
      <c r="T239" s="81"/>
      <c r="U239" s="12"/>
      <c r="W239" s="22"/>
    </row>
    <row r="240" spans="1:23" customForma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77"/>
      <c r="N240" s="78"/>
      <c r="O240" s="79"/>
      <c r="P240" s="79"/>
      <c r="Q240" s="79"/>
      <c r="R240" s="79"/>
      <c r="S240" s="80"/>
      <c r="T240" s="81"/>
      <c r="U240" s="12"/>
      <c r="W240" s="22"/>
    </row>
    <row r="241" spans="1:23" customForma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77"/>
      <c r="N241" s="78"/>
      <c r="O241" s="79"/>
      <c r="P241" s="79"/>
      <c r="Q241" s="79"/>
      <c r="R241" s="79"/>
      <c r="S241" s="80"/>
      <c r="T241" s="81"/>
      <c r="U241" s="12"/>
      <c r="W241" s="22"/>
    </row>
    <row r="242" spans="1:23" customForma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77"/>
      <c r="N242" s="78"/>
      <c r="O242" s="79"/>
      <c r="P242" s="79"/>
      <c r="Q242" s="79"/>
      <c r="R242" s="79"/>
      <c r="S242" s="80"/>
      <c r="T242" s="81"/>
      <c r="U242" s="12"/>
      <c r="W242" s="22"/>
    </row>
    <row r="243" spans="1:23" customForma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77"/>
      <c r="N243" s="78"/>
      <c r="O243" s="79"/>
      <c r="P243" s="79"/>
      <c r="Q243" s="79"/>
      <c r="R243" s="79"/>
      <c r="S243" s="80"/>
      <c r="T243" s="81"/>
      <c r="U243" s="12"/>
      <c r="W243" s="22"/>
    </row>
    <row r="244" spans="1:23" customForma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77"/>
      <c r="N244" s="78"/>
      <c r="O244" s="79"/>
      <c r="P244" s="79"/>
      <c r="Q244" s="79"/>
      <c r="R244" s="79"/>
      <c r="S244" s="80"/>
      <c r="T244" s="81"/>
      <c r="U244" s="12"/>
      <c r="W244" s="22"/>
    </row>
    <row r="245" spans="1:23" customForma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77"/>
      <c r="N245" s="78"/>
      <c r="O245" s="79"/>
      <c r="P245" s="79"/>
      <c r="Q245" s="79"/>
      <c r="R245" s="79"/>
      <c r="S245" s="80"/>
      <c r="T245" s="81"/>
      <c r="U245" s="12"/>
      <c r="W245" s="22"/>
    </row>
    <row r="246" spans="1:23" customForma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77"/>
      <c r="N246" s="78"/>
      <c r="O246" s="79"/>
      <c r="P246" s="79"/>
      <c r="Q246" s="79"/>
      <c r="R246" s="79"/>
      <c r="S246" s="80"/>
      <c r="T246" s="81"/>
      <c r="U246" s="12"/>
      <c r="W246" s="22"/>
    </row>
    <row r="247" spans="1:23" customForma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77"/>
      <c r="N247" s="78"/>
      <c r="O247" s="79"/>
      <c r="P247" s="79"/>
      <c r="Q247" s="79"/>
      <c r="R247" s="79"/>
      <c r="S247" s="80"/>
      <c r="T247" s="81"/>
      <c r="U247" s="12"/>
      <c r="W247" s="22"/>
    </row>
    <row r="248" spans="1:23" customForma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77"/>
      <c r="N248" s="78"/>
      <c r="O248" s="79"/>
      <c r="P248" s="79"/>
      <c r="Q248" s="79"/>
      <c r="R248" s="79"/>
      <c r="S248" s="80"/>
      <c r="T248" s="81"/>
      <c r="U248" s="12"/>
      <c r="W248" s="22"/>
    </row>
    <row r="249" spans="1:23" customForma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77"/>
      <c r="N249" s="78"/>
      <c r="O249" s="79"/>
      <c r="P249" s="79"/>
      <c r="Q249" s="79"/>
      <c r="R249" s="79"/>
      <c r="S249" s="80"/>
      <c r="T249" s="81"/>
      <c r="U249" s="12"/>
      <c r="W249" s="22"/>
    </row>
    <row r="250" spans="1:23" customForma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77"/>
      <c r="N250" s="78"/>
      <c r="O250" s="79"/>
      <c r="P250" s="79"/>
      <c r="Q250" s="79"/>
      <c r="R250" s="79"/>
      <c r="S250" s="80"/>
      <c r="T250" s="81"/>
      <c r="U250" s="12"/>
      <c r="W250" s="22"/>
    </row>
    <row r="251" spans="1:23" customForma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77"/>
      <c r="N251" s="78"/>
      <c r="O251" s="79"/>
      <c r="P251" s="79"/>
      <c r="Q251" s="79"/>
      <c r="R251" s="79"/>
      <c r="S251" s="80"/>
      <c r="T251" s="81"/>
      <c r="U251" s="12"/>
      <c r="W251" s="22"/>
    </row>
    <row r="252" spans="1:23" customForma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77"/>
      <c r="N252" s="78"/>
      <c r="O252" s="79"/>
      <c r="P252" s="79"/>
      <c r="Q252" s="79"/>
      <c r="R252" s="79"/>
      <c r="S252" s="80"/>
      <c r="T252" s="81"/>
      <c r="U252" s="12"/>
      <c r="W252" s="22"/>
    </row>
    <row r="253" spans="1:23" customForma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77"/>
      <c r="N253" s="78"/>
      <c r="O253" s="79"/>
      <c r="P253" s="79"/>
      <c r="Q253" s="79"/>
      <c r="R253" s="79"/>
      <c r="S253" s="80"/>
      <c r="T253" s="81"/>
      <c r="U253" s="12"/>
      <c r="W253" s="22"/>
    </row>
    <row r="254" spans="1:23" customForma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77"/>
      <c r="N254" s="78"/>
      <c r="O254" s="79"/>
      <c r="P254" s="79"/>
      <c r="Q254" s="79"/>
      <c r="R254" s="79"/>
      <c r="S254" s="80"/>
      <c r="T254" s="81"/>
      <c r="U254" s="12"/>
      <c r="W254" s="22"/>
    </row>
    <row r="255" spans="1:23" customForma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77"/>
      <c r="N255" s="78"/>
      <c r="O255" s="79"/>
      <c r="P255" s="79"/>
      <c r="Q255" s="79"/>
      <c r="R255" s="79"/>
      <c r="S255" s="80"/>
      <c r="T255" s="81"/>
      <c r="U255" s="12"/>
      <c r="W255" s="22"/>
    </row>
    <row r="256" spans="1:23" customForma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77"/>
      <c r="N256" s="78"/>
      <c r="O256" s="79"/>
      <c r="P256" s="79"/>
      <c r="Q256" s="79"/>
      <c r="R256" s="79"/>
      <c r="S256" s="80"/>
      <c r="T256" s="81"/>
      <c r="U256" s="12"/>
      <c r="W256" s="22"/>
    </row>
    <row r="257" spans="1:23" customForma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77"/>
      <c r="N257" s="78"/>
      <c r="O257" s="79"/>
      <c r="P257" s="79"/>
      <c r="Q257" s="79"/>
      <c r="R257" s="79"/>
      <c r="S257" s="80"/>
      <c r="T257" s="81"/>
      <c r="U257" s="12"/>
      <c r="W257" s="22"/>
    </row>
    <row r="258" spans="1:23" customForma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77"/>
      <c r="N258" s="78"/>
      <c r="O258" s="79"/>
      <c r="P258" s="79"/>
      <c r="Q258" s="79"/>
      <c r="R258" s="79"/>
      <c r="S258" s="80"/>
      <c r="T258" s="81"/>
      <c r="U258" s="12"/>
      <c r="W258" s="22"/>
    </row>
    <row r="259" spans="1:23" customForma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77"/>
      <c r="N259" s="78"/>
      <c r="O259" s="79"/>
      <c r="P259" s="79"/>
      <c r="Q259" s="79"/>
      <c r="R259" s="79"/>
      <c r="S259" s="80"/>
      <c r="T259" s="81"/>
      <c r="U259" s="12"/>
      <c r="W259" s="22"/>
    </row>
    <row r="260" spans="1:23" customForma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77"/>
      <c r="N260" s="78"/>
      <c r="O260" s="79"/>
      <c r="P260" s="79"/>
      <c r="Q260" s="79"/>
      <c r="R260" s="79"/>
      <c r="S260" s="80"/>
      <c r="T260" s="81"/>
      <c r="U260" s="12"/>
      <c r="W260" s="22"/>
    </row>
    <row r="261" spans="1:23" customForma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77"/>
      <c r="N261" s="78"/>
      <c r="O261" s="79"/>
      <c r="P261" s="79"/>
      <c r="Q261" s="79"/>
      <c r="R261" s="79"/>
      <c r="S261" s="80"/>
      <c r="T261" s="81"/>
      <c r="U261" s="12"/>
      <c r="W261" s="22"/>
    </row>
    <row r="262" spans="1:23" customForma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77"/>
      <c r="N262" s="78"/>
      <c r="O262" s="79"/>
      <c r="P262" s="79"/>
      <c r="Q262" s="79"/>
      <c r="R262" s="79"/>
      <c r="S262" s="80"/>
      <c r="T262" s="81"/>
      <c r="U262" s="12"/>
      <c r="W262" s="22"/>
    </row>
    <row r="263" spans="1:23" customForma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77"/>
      <c r="N263" s="78"/>
      <c r="O263" s="79"/>
      <c r="P263" s="79"/>
      <c r="Q263" s="79"/>
      <c r="R263" s="79"/>
      <c r="S263" s="80"/>
      <c r="T263" s="81"/>
      <c r="U263" s="12"/>
      <c r="W263" s="22"/>
    </row>
    <row r="264" spans="1:23" customForma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77"/>
      <c r="N264" s="78"/>
      <c r="O264" s="79"/>
      <c r="P264" s="79"/>
      <c r="Q264" s="79"/>
      <c r="R264" s="79"/>
      <c r="S264" s="80"/>
      <c r="T264" s="81"/>
      <c r="U264" s="12"/>
      <c r="W264" s="22"/>
    </row>
    <row r="265" spans="1:23" customForma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77"/>
      <c r="N265" s="78"/>
      <c r="O265" s="79"/>
      <c r="P265" s="79"/>
      <c r="Q265" s="79"/>
      <c r="R265" s="79"/>
      <c r="S265" s="80"/>
      <c r="T265" s="81"/>
      <c r="U265" s="12"/>
      <c r="W265" s="22"/>
    </row>
    <row r="266" spans="1:23" customForma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77"/>
      <c r="N266" s="78"/>
      <c r="O266" s="79"/>
      <c r="P266" s="79"/>
      <c r="Q266" s="79"/>
      <c r="R266" s="79"/>
      <c r="S266" s="80"/>
      <c r="T266" s="81"/>
      <c r="U266" s="12"/>
      <c r="W266" s="22"/>
    </row>
    <row r="267" spans="1:23" customForma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77"/>
      <c r="N267" s="78"/>
      <c r="O267" s="79"/>
      <c r="P267" s="79"/>
      <c r="Q267" s="79"/>
      <c r="R267" s="79"/>
      <c r="S267" s="80"/>
      <c r="T267" s="81"/>
      <c r="U267" s="12"/>
      <c r="W267" s="22"/>
    </row>
    <row r="268" spans="1:23" customForma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77"/>
      <c r="N268" s="78"/>
      <c r="O268" s="79"/>
      <c r="P268" s="79"/>
      <c r="Q268" s="79"/>
      <c r="R268" s="79"/>
      <c r="S268" s="80"/>
      <c r="T268" s="81"/>
      <c r="U268" s="12"/>
      <c r="W268" s="22"/>
    </row>
    <row r="269" spans="1:23" customForma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77"/>
      <c r="N269" s="78"/>
      <c r="O269" s="79"/>
      <c r="P269" s="79"/>
      <c r="Q269" s="79"/>
      <c r="R269" s="79"/>
      <c r="S269" s="80"/>
      <c r="T269" s="81"/>
      <c r="U269" s="12"/>
      <c r="W269" s="22"/>
    </row>
    <row r="270" spans="1:23" customForma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77"/>
      <c r="N270" s="78"/>
      <c r="O270" s="79"/>
      <c r="P270" s="79"/>
      <c r="Q270" s="79"/>
      <c r="R270" s="79"/>
      <c r="S270" s="80"/>
      <c r="T270" s="81"/>
      <c r="U270" s="12"/>
      <c r="W270" s="22"/>
    </row>
    <row r="271" spans="1:23" customForma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77"/>
      <c r="N271" s="78"/>
      <c r="O271" s="79"/>
      <c r="P271" s="79"/>
      <c r="Q271" s="79"/>
      <c r="R271" s="79"/>
      <c r="S271" s="80"/>
      <c r="T271" s="81"/>
      <c r="U271" s="12"/>
      <c r="W271" s="22"/>
    </row>
    <row r="272" spans="1:23" customForma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77"/>
      <c r="N272" s="78"/>
      <c r="O272" s="79"/>
      <c r="P272" s="79"/>
      <c r="Q272" s="79"/>
      <c r="R272" s="79"/>
      <c r="S272" s="80"/>
      <c r="T272" s="81"/>
      <c r="U272" s="12"/>
      <c r="W272" s="22"/>
    </row>
    <row r="273" spans="1:23" customForma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77"/>
      <c r="N273" s="78"/>
      <c r="O273" s="79"/>
      <c r="P273" s="79"/>
      <c r="Q273" s="79"/>
      <c r="R273" s="79"/>
      <c r="S273" s="80"/>
      <c r="T273" s="81"/>
      <c r="U273" s="12"/>
      <c r="W273" s="22"/>
    </row>
    <row r="274" spans="1:23" customForma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77"/>
      <c r="N274" s="78"/>
      <c r="O274" s="79"/>
      <c r="P274" s="79"/>
      <c r="Q274" s="79"/>
      <c r="R274" s="79"/>
      <c r="S274" s="80"/>
      <c r="T274" s="81"/>
      <c r="U274" s="12"/>
      <c r="W274" s="22"/>
    </row>
    <row r="275" spans="1:23" customForma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77"/>
      <c r="N275" s="78"/>
      <c r="O275" s="79"/>
      <c r="P275" s="79"/>
      <c r="Q275" s="79"/>
      <c r="R275" s="79"/>
      <c r="S275" s="80"/>
      <c r="T275" s="81"/>
      <c r="U275" s="12"/>
      <c r="W275" s="22"/>
    </row>
    <row r="276" spans="1:23" customForma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77"/>
      <c r="N276" s="78"/>
      <c r="O276" s="79"/>
      <c r="P276" s="79"/>
      <c r="Q276" s="79"/>
      <c r="R276" s="79"/>
      <c r="S276" s="80"/>
      <c r="T276" s="81"/>
      <c r="U276" s="12"/>
      <c r="W276" s="22"/>
    </row>
    <row r="277" spans="1:23" customForma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77"/>
      <c r="N277" s="78"/>
      <c r="O277" s="79"/>
      <c r="P277" s="79"/>
      <c r="Q277" s="79"/>
      <c r="R277" s="79"/>
      <c r="S277" s="80"/>
      <c r="T277" s="81"/>
      <c r="U277" s="12"/>
      <c r="W277" s="22"/>
    </row>
    <row r="278" spans="1:23" customForma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77"/>
      <c r="N278" s="78"/>
      <c r="O278" s="79"/>
      <c r="P278" s="79"/>
      <c r="Q278" s="79"/>
      <c r="R278" s="79"/>
      <c r="S278" s="80"/>
      <c r="T278" s="81"/>
      <c r="U278" s="12"/>
      <c r="W278" s="22"/>
    </row>
    <row r="279" spans="1:23" customForma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77"/>
      <c r="N279" s="78"/>
      <c r="O279" s="79"/>
      <c r="P279" s="79"/>
      <c r="Q279" s="79"/>
      <c r="R279" s="79"/>
      <c r="S279" s="80"/>
      <c r="T279" s="81"/>
      <c r="U279" s="12"/>
      <c r="W279" s="22"/>
    </row>
    <row r="280" spans="1:23" customForma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77"/>
      <c r="N280" s="78"/>
      <c r="O280" s="79"/>
      <c r="P280" s="79"/>
      <c r="Q280" s="79"/>
      <c r="R280" s="79"/>
      <c r="S280" s="80"/>
      <c r="T280" s="81"/>
      <c r="U280" s="12"/>
      <c r="W280" s="22"/>
    </row>
    <row r="281" spans="1:23" customForma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77"/>
      <c r="N281" s="78"/>
      <c r="O281" s="79"/>
      <c r="P281" s="79"/>
      <c r="Q281" s="79"/>
      <c r="R281" s="79"/>
      <c r="S281" s="80"/>
      <c r="T281" s="81"/>
      <c r="U281" s="12"/>
      <c r="W281" s="22"/>
    </row>
    <row r="282" spans="1:23" customForma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77"/>
      <c r="N282" s="78"/>
      <c r="O282" s="79"/>
      <c r="P282" s="79"/>
      <c r="Q282" s="79"/>
      <c r="R282" s="79"/>
      <c r="S282" s="80"/>
      <c r="T282" s="81"/>
      <c r="U282" s="12"/>
      <c r="W282" s="22"/>
    </row>
    <row r="283" spans="1:23" customForma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77"/>
      <c r="N283" s="78"/>
      <c r="O283" s="79"/>
      <c r="P283" s="79"/>
      <c r="Q283" s="79"/>
      <c r="R283" s="79"/>
      <c r="S283" s="80"/>
      <c r="T283" s="81"/>
      <c r="U283" s="12"/>
      <c r="W283" s="22"/>
    </row>
    <row r="284" spans="1:23" customForma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77"/>
      <c r="N284" s="78"/>
      <c r="O284" s="79"/>
      <c r="P284" s="79"/>
      <c r="Q284" s="79"/>
      <c r="R284" s="79"/>
      <c r="S284" s="80"/>
      <c r="T284" s="81"/>
      <c r="U284" s="12"/>
      <c r="W284" s="22"/>
    </row>
    <row r="285" spans="1:23" customForma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77"/>
      <c r="N285" s="78"/>
      <c r="O285" s="79"/>
      <c r="P285" s="79"/>
      <c r="Q285" s="79"/>
      <c r="R285" s="79"/>
      <c r="S285" s="80"/>
      <c r="T285" s="81"/>
      <c r="U285" s="12"/>
      <c r="W285" s="22"/>
    </row>
    <row r="286" spans="1:23" customForma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77"/>
      <c r="N286" s="78"/>
      <c r="O286" s="79"/>
      <c r="P286" s="79"/>
      <c r="Q286" s="79"/>
      <c r="R286" s="79"/>
      <c r="S286" s="80"/>
      <c r="T286" s="81"/>
      <c r="U286" s="12"/>
      <c r="W286" s="22"/>
    </row>
    <row r="287" spans="1:23" customForma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77"/>
      <c r="N287" s="78"/>
      <c r="O287" s="79"/>
      <c r="P287" s="79"/>
      <c r="Q287" s="79"/>
      <c r="R287" s="79"/>
      <c r="S287" s="80"/>
      <c r="T287" s="81"/>
      <c r="U287" s="12"/>
      <c r="W287" s="22"/>
    </row>
    <row r="288" spans="1:23" customForma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77"/>
      <c r="N288" s="78"/>
      <c r="O288" s="79"/>
      <c r="P288" s="79"/>
      <c r="Q288" s="79"/>
      <c r="R288" s="79"/>
      <c r="S288" s="80"/>
      <c r="T288" s="81"/>
      <c r="U288" s="12"/>
      <c r="W288" s="22"/>
    </row>
    <row r="289" spans="1:23" customForma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77"/>
      <c r="N289" s="78"/>
      <c r="O289" s="79"/>
      <c r="P289" s="79"/>
      <c r="Q289" s="79"/>
      <c r="R289" s="79"/>
      <c r="S289" s="80"/>
      <c r="T289" s="81"/>
      <c r="U289" s="12"/>
      <c r="W289" s="22"/>
    </row>
    <row r="290" spans="1:23" customForma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77"/>
      <c r="N290" s="78"/>
      <c r="O290" s="79"/>
      <c r="P290" s="79"/>
      <c r="Q290" s="79"/>
      <c r="R290" s="79"/>
      <c r="S290" s="80"/>
      <c r="T290" s="81"/>
      <c r="U290" s="12"/>
      <c r="W290" s="22"/>
    </row>
    <row r="291" spans="1:23" customForma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77"/>
      <c r="N291" s="78"/>
      <c r="O291" s="79"/>
      <c r="P291" s="79"/>
      <c r="Q291" s="79"/>
      <c r="R291" s="79"/>
      <c r="S291" s="80"/>
      <c r="T291" s="81"/>
      <c r="U291" s="12"/>
      <c r="W291" s="22"/>
    </row>
    <row r="292" spans="1:23" customForma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77"/>
      <c r="N292" s="78"/>
      <c r="O292" s="79"/>
      <c r="P292" s="79"/>
      <c r="Q292" s="79"/>
      <c r="R292" s="79"/>
      <c r="S292" s="80"/>
      <c r="T292" s="81"/>
      <c r="U292" s="12"/>
      <c r="W292" s="22"/>
    </row>
    <row r="293" spans="1:23" customForma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77"/>
      <c r="N293" s="78"/>
      <c r="O293" s="79"/>
      <c r="P293" s="79"/>
      <c r="Q293" s="79"/>
      <c r="R293" s="79"/>
      <c r="S293" s="80"/>
      <c r="T293" s="81"/>
      <c r="U293" s="12"/>
      <c r="W293" s="22"/>
    </row>
    <row r="294" spans="1:23" customForma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77"/>
      <c r="N294" s="78"/>
      <c r="O294" s="79"/>
      <c r="P294" s="79"/>
      <c r="Q294" s="79"/>
      <c r="R294" s="79"/>
      <c r="S294" s="80"/>
      <c r="T294" s="81"/>
      <c r="U294" s="12"/>
      <c r="W294" s="22"/>
    </row>
    <row r="295" spans="1:23" customForma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77"/>
      <c r="N295" s="78"/>
      <c r="O295" s="79"/>
      <c r="P295" s="79"/>
      <c r="Q295" s="79"/>
      <c r="R295" s="79"/>
      <c r="S295" s="80"/>
      <c r="T295" s="81"/>
      <c r="U295" s="12"/>
      <c r="W295" s="22"/>
    </row>
    <row r="296" spans="1:23" customForma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77"/>
      <c r="N296" s="78"/>
      <c r="O296" s="79"/>
      <c r="P296" s="79"/>
      <c r="Q296" s="79"/>
      <c r="R296" s="79"/>
      <c r="S296" s="80"/>
      <c r="T296" s="81"/>
      <c r="U296" s="12"/>
      <c r="W296" s="22"/>
    </row>
    <row r="297" spans="1:23" customForma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77"/>
      <c r="N297" s="78"/>
      <c r="O297" s="79"/>
      <c r="P297" s="79"/>
      <c r="Q297" s="79"/>
      <c r="R297" s="79"/>
      <c r="S297" s="80"/>
      <c r="T297" s="81"/>
      <c r="U297" s="12"/>
      <c r="W297" s="22"/>
    </row>
    <row r="298" spans="1:23" customForma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77"/>
      <c r="N298" s="78"/>
      <c r="O298" s="79"/>
      <c r="P298" s="79"/>
      <c r="Q298" s="79"/>
      <c r="R298" s="79"/>
      <c r="S298" s="80"/>
      <c r="T298" s="81"/>
      <c r="U298" s="12"/>
      <c r="W298" s="22"/>
    </row>
    <row r="299" spans="1:23" customForma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77"/>
      <c r="N299" s="78"/>
      <c r="O299" s="79"/>
      <c r="P299" s="79"/>
      <c r="Q299" s="79"/>
      <c r="R299" s="79"/>
      <c r="S299" s="80"/>
      <c r="T299" s="81"/>
      <c r="U299" s="12"/>
      <c r="W299" s="22"/>
    </row>
    <row r="300" spans="1:23" customForma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77"/>
      <c r="N300" s="78"/>
      <c r="O300" s="79"/>
      <c r="P300" s="79"/>
      <c r="Q300" s="79"/>
      <c r="R300" s="79"/>
      <c r="S300" s="80"/>
      <c r="T300" s="81"/>
      <c r="U300" s="12"/>
      <c r="W300" s="22"/>
    </row>
    <row r="301" spans="1:23" customForma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77"/>
      <c r="N301" s="78"/>
      <c r="O301" s="79"/>
      <c r="P301" s="79"/>
      <c r="Q301" s="79"/>
      <c r="R301" s="79"/>
      <c r="S301" s="80"/>
      <c r="T301" s="81"/>
      <c r="U301" s="12"/>
      <c r="W301" s="22"/>
    </row>
    <row r="302" spans="1:23" customForma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77"/>
      <c r="N302" s="78"/>
      <c r="O302" s="79"/>
      <c r="P302" s="79"/>
      <c r="Q302" s="79"/>
      <c r="R302" s="79"/>
      <c r="S302" s="80"/>
      <c r="T302" s="81"/>
      <c r="U302" s="12"/>
      <c r="W302" s="22"/>
    </row>
    <row r="303" spans="1:23" customForma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77"/>
      <c r="N303" s="78"/>
      <c r="O303" s="79"/>
      <c r="P303" s="79"/>
      <c r="Q303" s="79"/>
      <c r="R303" s="79"/>
      <c r="S303" s="80"/>
      <c r="T303" s="81"/>
      <c r="U303" s="12"/>
      <c r="W303" s="22"/>
    </row>
    <row r="304" spans="1:23" customForma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77"/>
      <c r="N304" s="78"/>
      <c r="O304" s="79"/>
      <c r="P304" s="79"/>
      <c r="Q304" s="79"/>
      <c r="R304" s="79"/>
      <c r="S304" s="80"/>
      <c r="T304" s="81"/>
      <c r="U304" s="12"/>
      <c r="W304" s="22"/>
    </row>
    <row r="305" spans="1:23" customForma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77"/>
      <c r="N305" s="78"/>
      <c r="O305" s="79"/>
      <c r="P305" s="79"/>
      <c r="Q305" s="79"/>
      <c r="R305" s="79"/>
      <c r="S305" s="80"/>
      <c r="T305" s="81"/>
      <c r="U305" s="12"/>
      <c r="W305" s="22"/>
    </row>
    <row r="306" spans="1:23" customForma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77"/>
      <c r="N306" s="78"/>
      <c r="O306" s="79"/>
      <c r="P306" s="79"/>
      <c r="Q306" s="79"/>
      <c r="R306" s="79"/>
      <c r="S306" s="80"/>
      <c r="T306" s="81"/>
      <c r="U306" s="12"/>
      <c r="W306" s="22"/>
    </row>
    <row r="307" spans="1:23" customForma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77"/>
      <c r="N307" s="78"/>
      <c r="O307" s="79"/>
      <c r="P307" s="79"/>
      <c r="Q307" s="79"/>
      <c r="R307" s="79"/>
      <c r="S307" s="80"/>
      <c r="T307" s="81"/>
      <c r="U307" s="12"/>
      <c r="W307" s="22"/>
    </row>
    <row r="308" spans="1:23" customForma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77"/>
      <c r="N308" s="78"/>
      <c r="O308" s="79"/>
      <c r="P308" s="79"/>
      <c r="Q308" s="79"/>
      <c r="R308" s="79"/>
      <c r="S308" s="80"/>
      <c r="T308" s="81"/>
      <c r="U308" s="12"/>
      <c r="W308" s="22"/>
    </row>
    <row r="309" spans="1:23" customForma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77"/>
      <c r="N309" s="78"/>
      <c r="O309" s="79"/>
      <c r="P309" s="79"/>
      <c r="Q309" s="79"/>
      <c r="R309" s="79"/>
      <c r="S309" s="80"/>
      <c r="T309" s="81"/>
      <c r="U309" s="12"/>
      <c r="W309" s="22"/>
    </row>
    <row r="310" spans="1:23" customForma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77"/>
      <c r="N310" s="78"/>
      <c r="O310" s="79"/>
      <c r="P310" s="79"/>
      <c r="Q310" s="79"/>
      <c r="R310" s="79"/>
      <c r="S310" s="80"/>
      <c r="T310" s="81"/>
      <c r="U310" s="12"/>
      <c r="W310" s="22"/>
    </row>
    <row r="311" spans="1:23" customForma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77"/>
      <c r="N311" s="78"/>
      <c r="O311" s="79"/>
      <c r="P311" s="79"/>
      <c r="Q311" s="79"/>
      <c r="R311" s="79"/>
      <c r="S311" s="80"/>
      <c r="T311" s="81"/>
      <c r="U311" s="12"/>
      <c r="W311" s="22"/>
    </row>
    <row r="312" spans="1:23" customForma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77"/>
      <c r="N312" s="78"/>
      <c r="O312" s="79"/>
      <c r="P312" s="79"/>
      <c r="Q312" s="79"/>
      <c r="R312" s="79"/>
      <c r="S312" s="80"/>
      <c r="T312" s="81"/>
      <c r="U312" s="12"/>
      <c r="W312" s="22"/>
    </row>
    <row r="313" spans="1:23" customForma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77"/>
      <c r="N313" s="78"/>
      <c r="O313" s="79"/>
      <c r="P313" s="79"/>
      <c r="Q313" s="79"/>
      <c r="R313" s="79"/>
      <c r="S313" s="80"/>
      <c r="T313" s="81"/>
      <c r="U313" s="12"/>
      <c r="W313" s="22"/>
    </row>
    <row r="314" spans="1:23" customForma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77"/>
      <c r="N314" s="78"/>
      <c r="O314" s="79"/>
      <c r="P314" s="79"/>
      <c r="Q314" s="79"/>
      <c r="R314" s="79"/>
      <c r="S314" s="80"/>
      <c r="T314" s="81"/>
      <c r="U314" s="12"/>
      <c r="W314" s="22"/>
    </row>
    <row r="315" spans="1:23" customForma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77"/>
      <c r="N315" s="78"/>
      <c r="O315" s="79"/>
      <c r="P315" s="79"/>
      <c r="Q315" s="79"/>
      <c r="R315" s="79"/>
      <c r="S315" s="80"/>
      <c r="T315" s="81"/>
      <c r="U315" s="12"/>
      <c r="W315" s="22"/>
    </row>
    <row r="316" spans="1:23" customForma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77"/>
      <c r="N316" s="78"/>
      <c r="O316" s="79"/>
      <c r="P316" s="79"/>
      <c r="Q316" s="79"/>
      <c r="R316" s="79"/>
      <c r="S316" s="80"/>
      <c r="T316" s="81"/>
      <c r="U316" s="12"/>
      <c r="W316" s="22"/>
    </row>
    <row r="317" spans="1:23" customForma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77"/>
      <c r="N317" s="78"/>
      <c r="O317" s="79"/>
      <c r="P317" s="79"/>
      <c r="Q317" s="79"/>
      <c r="R317" s="79"/>
      <c r="S317" s="80"/>
      <c r="T317" s="81"/>
      <c r="U317" s="12"/>
      <c r="W317" s="22"/>
    </row>
    <row r="318" spans="1:23" customForma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77"/>
      <c r="N318" s="78"/>
      <c r="O318" s="79"/>
      <c r="P318" s="79"/>
      <c r="Q318" s="79"/>
      <c r="R318" s="79"/>
      <c r="S318" s="80"/>
      <c r="T318" s="81"/>
      <c r="U318" s="12"/>
      <c r="W318" s="22"/>
    </row>
    <row r="319" spans="1:23" customForma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77"/>
      <c r="N319" s="78"/>
      <c r="O319" s="79"/>
      <c r="P319" s="79"/>
      <c r="Q319" s="79"/>
      <c r="R319" s="79"/>
      <c r="S319" s="80"/>
      <c r="T319" s="81"/>
      <c r="U319" s="12"/>
      <c r="W319" s="22"/>
    </row>
    <row r="320" spans="1:23" customForma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77"/>
      <c r="N320" s="78"/>
      <c r="O320" s="79"/>
      <c r="P320" s="79"/>
      <c r="Q320" s="79"/>
      <c r="R320" s="79"/>
      <c r="S320" s="80"/>
      <c r="T320" s="81"/>
      <c r="U320" s="12"/>
      <c r="W320" s="22"/>
    </row>
    <row r="321" spans="1:23" customForma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77"/>
      <c r="N321" s="78"/>
      <c r="O321" s="79"/>
      <c r="P321" s="79"/>
      <c r="Q321" s="79"/>
      <c r="R321" s="79"/>
      <c r="S321" s="80"/>
      <c r="T321" s="81"/>
      <c r="U321" s="12"/>
      <c r="W321" s="22"/>
    </row>
    <row r="322" spans="1:23" customForma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77"/>
      <c r="N322" s="78"/>
      <c r="O322" s="79"/>
      <c r="P322" s="79"/>
      <c r="Q322" s="79"/>
      <c r="R322" s="79"/>
      <c r="S322" s="80"/>
      <c r="T322" s="81"/>
      <c r="U322" s="12"/>
      <c r="W322" s="22"/>
    </row>
    <row r="323" spans="1:23" customForma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77"/>
      <c r="N323" s="78"/>
      <c r="O323" s="79"/>
      <c r="P323" s="79"/>
      <c r="Q323" s="79"/>
      <c r="R323" s="79"/>
      <c r="S323" s="80"/>
      <c r="T323" s="81"/>
      <c r="U323" s="12"/>
      <c r="W323" s="22"/>
    </row>
    <row r="324" spans="1:23" customForma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77"/>
      <c r="N324" s="78"/>
      <c r="O324" s="79"/>
      <c r="P324" s="79"/>
      <c r="Q324" s="79"/>
      <c r="R324" s="79"/>
      <c r="S324" s="80"/>
      <c r="T324" s="81"/>
      <c r="U324" s="12"/>
      <c r="W324" s="22"/>
    </row>
    <row r="325" spans="1:23" customForma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77"/>
      <c r="N325" s="78"/>
      <c r="O325" s="79"/>
      <c r="P325" s="79"/>
      <c r="Q325" s="79"/>
      <c r="R325" s="79"/>
      <c r="S325" s="80"/>
      <c r="T325" s="81"/>
      <c r="U325" s="12"/>
      <c r="W325" s="22"/>
    </row>
    <row r="326" spans="1:23" customForma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77"/>
      <c r="N326" s="78"/>
      <c r="O326" s="79"/>
      <c r="P326" s="79"/>
      <c r="Q326" s="79"/>
      <c r="R326" s="79"/>
      <c r="S326" s="80"/>
      <c r="T326" s="81"/>
      <c r="U326" s="12"/>
      <c r="W326" s="22"/>
    </row>
    <row r="327" spans="1:23" customForma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77"/>
      <c r="N327" s="78"/>
      <c r="O327" s="79"/>
      <c r="P327" s="79"/>
      <c r="Q327" s="79"/>
      <c r="R327" s="79"/>
      <c r="S327" s="80"/>
      <c r="T327" s="81"/>
      <c r="U327" s="12"/>
      <c r="W327" s="22"/>
    </row>
    <row r="328" spans="1:23" customForma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77"/>
      <c r="N328" s="78"/>
      <c r="O328" s="79"/>
      <c r="P328" s="79"/>
      <c r="Q328" s="79"/>
      <c r="R328" s="79"/>
      <c r="S328" s="80"/>
      <c r="T328" s="81"/>
      <c r="U328" s="12"/>
      <c r="W328" s="22"/>
    </row>
    <row r="329" spans="1:23" customForma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77"/>
      <c r="N329" s="78"/>
      <c r="O329" s="79"/>
      <c r="P329" s="79"/>
      <c r="Q329" s="79"/>
      <c r="R329" s="79"/>
      <c r="S329" s="80"/>
      <c r="T329" s="81"/>
      <c r="U329" s="12"/>
      <c r="W329" s="22"/>
    </row>
    <row r="330" spans="1:23" customForma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77"/>
      <c r="N330" s="78"/>
      <c r="O330" s="79"/>
      <c r="P330" s="79"/>
      <c r="Q330" s="79"/>
      <c r="R330" s="79"/>
      <c r="S330" s="80"/>
      <c r="T330" s="81"/>
      <c r="U330" s="12"/>
      <c r="W330" s="22"/>
    </row>
    <row r="331" spans="1:23" customForma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77"/>
      <c r="N331" s="78"/>
      <c r="O331" s="79"/>
      <c r="P331" s="79"/>
      <c r="Q331" s="79"/>
      <c r="R331" s="79"/>
      <c r="S331" s="80"/>
      <c r="T331" s="81"/>
      <c r="U331" s="12"/>
      <c r="W331" s="22"/>
    </row>
    <row r="332" spans="1:23" customForma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77"/>
      <c r="N332" s="78"/>
      <c r="O332" s="79"/>
      <c r="P332" s="79"/>
      <c r="Q332" s="79"/>
      <c r="R332" s="79"/>
      <c r="S332" s="80"/>
      <c r="T332" s="81"/>
      <c r="U332" s="12"/>
      <c r="W332" s="22"/>
    </row>
    <row r="333" spans="1:23" customForma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77"/>
      <c r="N333" s="78"/>
      <c r="O333" s="79"/>
      <c r="P333" s="79"/>
      <c r="Q333" s="79"/>
      <c r="R333" s="79"/>
      <c r="S333" s="80"/>
      <c r="T333" s="81"/>
      <c r="U333" s="12"/>
      <c r="W333" s="22"/>
    </row>
    <row r="334" spans="1:23" customForma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77"/>
      <c r="N334" s="78"/>
      <c r="O334" s="79"/>
      <c r="P334" s="79"/>
      <c r="Q334" s="79"/>
      <c r="R334" s="79"/>
      <c r="S334" s="80"/>
      <c r="T334" s="81"/>
      <c r="U334" s="12"/>
      <c r="W334" s="22"/>
    </row>
    <row r="335" spans="1:23" customForma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77"/>
      <c r="N335" s="78"/>
      <c r="O335" s="79"/>
      <c r="P335" s="79"/>
      <c r="Q335" s="79"/>
      <c r="R335" s="79"/>
      <c r="S335" s="80"/>
      <c r="T335" s="81"/>
      <c r="U335" s="12"/>
      <c r="W335" s="22"/>
    </row>
    <row r="336" spans="1:23" customForma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77"/>
      <c r="N336" s="78"/>
      <c r="O336" s="79"/>
      <c r="P336" s="79"/>
      <c r="Q336" s="79"/>
      <c r="R336" s="79"/>
      <c r="S336" s="80"/>
      <c r="T336" s="81"/>
      <c r="U336" s="12"/>
      <c r="W336" s="22"/>
    </row>
    <row r="337" spans="1:23" customForma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77"/>
      <c r="N337" s="78"/>
      <c r="O337" s="79"/>
      <c r="P337" s="79"/>
      <c r="Q337" s="79"/>
      <c r="R337" s="79"/>
      <c r="S337" s="80"/>
      <c r="T337" s="81"/>
      <c r="U337" s="12"/>
      <c r="W337" s="22"/>
    </row>
    <row r="338" spans="1:23" customForma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77"/>
      <c r="N338" s="78"/>
      <c r="O338" s="79"/>
      <c r="P338" s="79"/>
      <c r="Q338" s="79"/>
      <c r="R338" s="79"/>
      <c r="S338" s="80"/>
      <c r="T338" s="81"/>
      <c r="U338" s="12"/>
      <c r="W338" s="22"/>
    </row>
    <row r="339" spans="1:23" customForma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77"/>
      <c r="N339" s="78"/>
      <c r="O339" s="79"/>
      <c r="P339" s="79"/>
      <c r="Q339" s="79"/>
      <c r="R339" s="79"/>
      <c r="S339" s="80"/>
      <c r="T339" s="81"/>
      <c r="U339" s="12"/>
      <c r="W339" s="22"/>
    </row>
    <row r="340" spans="1:23" customForma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77"/>
      <c r="N340" s="78"/>
      <c r="O340" s="79"/>
      <c r="P340" s="79"/>
      <c r="Q340" s="79"/>
      <c r="R340" s="79"/>
      <c r="S340" s="80"/>
      <c r="T340" s="81"/>
      <c r="U340" s="12"/>
      <c r="W340" s="22"/>
    </row>
    <row r="341" spans="1:23" customForma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77"/>
      <c r="N341" s="78"/>
      <c r="O341" s="79"/>
      <c r="P341" s="79"/>
      <c r="Q341" s="79"/>
      <c r="R341" s="79"/>
      <c r="S341" s="80"/>
      <c r="T341" s="81"/>
      <c r="U341" s="12"/>
      <c r="W341" s="22"/>
    </row>
    <row r="342" spans="1:23" customForma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77"/>
      <c r="N342" s="78"/>
      <c r="O342" s="79"/>
      <c r="P342" s="79"/>
      <c r="Q342" s="79"/>
      <c r="R342" s="79"/>
      <c r="S342" s="80"/>
      <c r="T342" s="81"/>
      <c r="U342" s="12"/>
      <c r="W342" s="22"/>
    </row>
    <row r="343" spans="1:23" customForma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77"/>
      <c r="N343" s="78"/>
      <c r="O343" s="79"/>
      <c r="P343" s="79"/>
      <c r="Q343" s="79"/>
      <c r="R343" s="79"/>
      <c r="S343" s="80"/>
      <c r="T343" s="81"/>
      <c r="U343" s="12"/>
      <c r="W343" s="22"/>
    </row>
    <row r="344" spans="1:23" customForma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77"/>
      <c r="N344" s="78"/>
      <c r="O344" s="79"/>
      <c r="P344" s="79"/>
      <c r="Q344" s="79"/>
      <c r="R344" s="79"/>
      <c r="S344" s="80"/>
      <c r="T344" s="81"/>
      <c r="U344" s="12"/>
      <c r="W344" s="22"/>
    </row>
    <row r="345" spans="1:23" customForma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77"/>
      <c r="N345" s="78"/>
      <c r="O345" s="79"/>
      <c r="P345" s="79"/>
      <c r="Q345" s="79"/>
      <c r="R345" s="79"/>
      <c r="S345" s="80"/>
      <c r="T345" s="81"/>
      <c r="U345" s="12"/>
      <c r="W345" s="22"/>
    </row>
    <row r="346" spans="1:23" customForma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77"/>
      <c r="N346" s="78"/>
      <c r="O346" s="79"/>
      <c r="P346" s="79"/>
      <c r="Q346" s="79"/>
      <c r="R346" s="79"/>
      <c r="S346" s="80"/>
      <c r="T346" s="81"/>
      <c r="U346" s="12"/>
      <c r="W346" s="22"/>
    </row>
    <row r="347" spans="1:23" customForma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77"/>
      <c r="N347" s="78"/>
      <c r="O347" s="79"/>
      <c r="P347" s="79"/>
      <c r="Q347" s="79"/>
      <c r="R347" s="79"/>
      <c r="S347" s="80"/>
      <c r="T347" s="81"/>
      <c r="U347" s="12"/>
      <c r="W347" s="22"/>
    </row>
    <row r="348" spans="1:23" customForma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77"/>
      <c r="N348" s="78"/>
      <c r="O348" s="79"/>
      <c r="P348" s="79"/>
      <c r="Q348" s="79"/>
      <c r="R348" s="79"/>
      <c r="S348" s="80"/>
      <c r="T348" s="81"/>
      <c r="U348" s="12"/>
      <c r="W348" s="22"/>
    </row>
    <row r="349" spans="1:23" customForma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77"/>
      <c r="N349" s="78"/>
      <c r="O349" s="79"/>
      <c r="P349" s="79"/>
      <c r="Q349" s="79"/>
      <c r="R349" s="79"/>
      <c r="S349" s="80"/>
      <c r="T349" s="81"/>
      <c r="U349" s="12"/>
      <c r="W349" s="22"/>
    </row>
    <row r="350" spans="1:23" customForma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77"/>
      <c r="N350" s="78"/>
      <c r="O350" s="79"/>
      <c r="P350" s="79"/>
      <c r="Q350" s="79"/>
      <c r="R350" s="79"/>
      <c r="S350" s="80"/>
      <c r="T350" s="81"/>
      <c r="U350" s="12"/>
      <c r="W350" s="22"/>
    </row>
    <row r="351" spans="1:23" customForma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77"/>
      <c r="N351" s="78"/>
      <c r="O351" s="79"/>
      <c r="P351" s="79"/>
      <c r="Q351" s="79"/>
      <c r="R351" s="79"/>
      <c r="S351" s="80"/>
      <c r="T351" s="81"/>
      <c r="U351" s="12"/>
      <c r="W351" s="22"/>
    </row>
    <row r="352" spans="1:23" customForma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77"/>
      <c r="N352" s="78"/>
      <c r="O352" s="79"/>
      <c r="P352" s="79"/>
      <c r="Q352" s="79"/>
      <c r="R352" s="79"/>
      <c r="S352" s="80"/>
      <c r="T352" s="81"/>
      <c r="U352" s="12"/>
      <c r="W352" s="22"/>
    </row>
    <row r="353" spans="1:23" customForma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77"/>
      <c r="N353" s="78"/>
      <c r="O353" s="79"/>
      <c r="P353" s="79"/>
      <c r="Q353" s="79"/>
      <c r="R353" s="79"/>
      <c r="S353" s="80"/>
      <c r="T353" s="81"/>
      <c r="U353" s="12"/>
      <c r="W353" s="22"/>
    </row>
    <row r="354" spans="1:23" customForma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77"/>
      <c r="N354" s="78"/>
      <c r="O354" s="79"/>
      <c r="P354" s="79"/>
      <c r="Q354" s="79"/>
      <c r="R354" s="79"/>
      <c r="S354" s="80"/>
      <c r="T354" s="81"/>
      <c r="U354" s="12"/>
      <c r="W354" s="22"/>
    </row>
    <row r="355" spans="1:23" customForma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77"/>
      <c r="N355" s="78"/>
      <c r="O355" s="79"/>
      <c r="P355" s="79"/>
      <c r="Q355" s="79"/>
      <c r="R355" s="79"/>
      <c r="S355" s="80"/>
      <c r="T355" s="81"/>
      <c r="U355" s="12"/>
      <c r="W355" s="22"/>
    </row>
    <row r="356" spans="1:23" customForma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77"/>
      <c r="N356" s="78"/>
      <c r="O356" s="79"/>
      <c r="P356" s="79"/>
      <c r="Q356" s="79"/>
      <c r="R356" s="79"/>
      <c r="S356" s="80"/>
      <c r="T356" s="81"/>
      <c r="U356" s="12"/>
      <c r="W356" s="22"/>
    </row>
    <row r="357" spans="1:23" customForma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77"/>
      <c r="N357" s="78"/>
      <c r="O357" s="79"/>
      <c r="P357" s="79"/>
      <c r="Q357" s="79"/>
      <c r="R357" s="79"/>
      <c r="S357" s="80"/>
      <c r="T357" s="81"/>
      <c r="U357" s="12"/>
      <c r="W357" s="22"/>
    </row>
    <row r="358" spans="1:23" customForma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77"/>
      <c r="N358" s="78"/>
      <c r="O358" s="79"/>
      <c r="P358" s="79"/>
      <c r="Q358" s="79"/>
      <c r="R358" s="79"/>
      <c r="S358" s="80"/>
      <c r="T358" s="81"/>
      <c r="U358" s="12"/>
      <c r="W358" s="22"/>
    </row>
    <row r="359" spans="1:23" customForma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77"/>
      <c r="N359" s="78"/>
      <c r="O359" s="79"/>
      <c r="P359" s="79"/>
      <c r="Q359" s="79"/>
      <c r="R359" s="79"/>
      <c r="S359" s="80"/>
      <c r="T359" s="81"/>
      <c r="U359" s="12"/>
      <c r="W359" s="22"/>
    </row>
    <row r="360" spans="1:23" customForma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77"/>
      <c r="N360" s="78"/>
      <c r="O360" s="79"/>
      <c r="P360" s="79"/>
      <c r="Q360" s="79"/>
      <c r="R360" s="79"/>
      <c r="S360" s="80"/>
      <c r="T360" s="81"/>
      <c r="U360" s="12"/>
      <c r="W360" s="22"/>
    </row>
    <row r="361" spans="1:23" customForma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77"/>
      <c r="N361" s="78"/>
      <c r="O361" s="79"/>
      <c r="P361" s="79"/>
      <c r="Q361" s="79"/>
      <c r="R361" s="79"/>
      <c r="S361" s="80"/>
      <c r="T361" s="81"/>
      <c r="U361" s="12"/>
      <c r="W361" s="22"/>
    </row>
    <row r="362" spans="1:23" customForma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77"/>
      <c r="N362" s="78"/>
      <c r="O362" s="79"/>
      <c r="P362" s="79"/>
      <c r="Q362" s="79"/>
      <c r="R362" s="79"/>
      <c r="S362" s="80"/>
      <c r="T362" s="81"/>
      <c r="U362" s="12"/>
      <c r="W362" s="22"/>
    </row>
    <row r="363" spans="1:23" customForma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77"/>
      <c r="N363" s="78"/>
      <c r="O363" s="79"/>
      <c r="P363" s="79"/>
      <c r="Q363" s="79"/>
      <c r="R363" s="79"/>
      <c r="S363" s="80"/>
      <c r="T363" s="81"/>
      <c r="U363" s="12"/>
      <c r="W363" s="22"/>
    </row>
    <row r="364" spans="1:23" customForma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77"/>
      <c r="N364" s="78"/>
      <c r="O364" s="79"/>
      <c r="P364" s="79"/>
      <c r="Q364" s="79"/>
      <c r="R364" s="79"/>
      <c r="S364" s="80"/>
      <c r="T364" s="81"/>
      <c r="U364" s="12"/>
      <c r="W364" s="22"/>
    </row>
    <row r="365" spans="1:23" customForma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77"/>
      <c r="N365" s="78"/>
      <c r="O365" s="79"/>
      <c r="P365" s="79"/>
      <c r="Q365" s="79"/>
      <c r="R365" s="79"/>
      <c r="S365" s="80"/>
      <c r="T365" s="81"/>
      <c r="U365" s="12"/>
      <c r="W365" s="22"/>
    </row>
    <row r="366" spans="1:23" customForma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77"/>
      <c r="N366" s="78"/>
      <c r="O366" s="79"/>
      <c r="P366" s="79"/>
      <c r="Q366" s="79"/>
      <c r="R366" s="79"/>
      <c r="S366" s="80"/>
      <c r="T366" s="81"/>
      <c r="U366" s="12"/>
      <c r="W366" s="22"/>
    </row>
    <row r="367" spans="1:23" customForma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77"/>
      <c r="N367" s="78"/>
      <c r="O367" s="79"/>
      <c r="P367" s="79"/>
      <c r="Q367" s="79"/>
      <c r="R367" s="79"/>
      <c r="S367" s="80"/>
      <c r="T367" s="81"/>
      <c r="U367" s="12"/>
      <c r="W367" s="22"/>
    </row>
    <row r="368" spans="1:23" customForma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77"/>
      <c r="N368" s="78"/>
      <c r="O368" s="79"/>
      <c r="P368" s="79"/>
      <c r="Q368" s="79"/>
      <c r="R368" s="79"/>
      <c r="S368" s="80"/>
      <c r="T368" s="81"/>
      <c r="U368" s="12"/>
      <c r="W368" s="22"/>
    </row>
    <row r="369" spans="1:23" customForma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77"/>
      <c r="N369" s="78"/>
      <c r="O369" s="79"/>
      <c r="P369" s="79"/>
      <c r="Q369" s="79"/>
      <c r="R369" s="79"/>
      <c r="S369" s="80"/>
      <c r="T369" s="81"/>
      <c r="U369" s="12"/>
      <c r="W369" s="22"/>
    </row>
    <row r="370" spans="1:23" customForma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77"/>
      <c r="N370" s="78"/>
      <c r="O370" s="79"/>
      <c r="P370" s="79"/>
      <c r="Q370" s="79"/>
      <c r="R370" s="79"/>
      <c r="S370" s="80"/>
      <c r="T370" s="81"/>
      <c r="U370" s="12"/>
      <c r="W370" s="22"/>
    </row>
    <row r="371" spans="1:23" customForma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77"/>
      <c r="N371" s="78"/>
      <c r="O371" s="79"/>
      <c r="P371" s="79"/>
      <c r="Q371" s="79"/>
      <c r="R371" s="79"/>
      <c r="S371" s="80"/>
      <c r="T371" s="81"/>
      <c r="U371" s="12"/>
      <c r="W371" s="22"/>
    </row>
    <row r="372" spans="1:23" customForma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77"/>
      <c r="N372" s="78"/>
      <c r="O372" s="79"/>
      <c r="P372" s="79"/>
      <c r="Q372" s="79"/>
      <c r="R372" s="79"/>
      <c r="S372" s="80"/>
      <c r="T372" s="81"/>
      <c r="U372" s="12"/>
      <c r="W372" s="22"/>
    </row>
    <row r="373" spans="1:23" customForma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77"/>
      <c r="N373" s="78"/>
      <c r="O373" s="79"/>
      <c r="P373" s="79"/>
      <c r="Q373" s="79"/>
      <c r="R373" s="79"/>
      <c r="S373" s="80"/>
      <c r="T373" s="81"/>
      <c r="U373" s="12"/>
      <c r="W373" s="22"/>
    </row>
    <row r="374" spans="1:23" customForma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77"/>
      <c r="N374" s="78"/>
      <c r="O374" s="79"/>
      <c r="P374" s="79"/>
      <c r="Q374" s="79"/>
      <c r="R374" s="79"/>
      <c r="S374" s="80"/>
      <c r="T374" s="81"/>
      <c r="U374" s="12"/>
      <c r="W374" s="22"/>
    </row>
    <row r="375" spans="1:23" customForma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77"/>
      <c r="N375" s="78"/>
      <c r="O375" s="79"/>
      <c r="P375" s="79"/>
      <c r="Q375" s="79"/>
      <c r="R375" s="79"/>
      <c r="S375" s="80"/>
      <c r="T375" s="81"/>
      <c r="U375" s="12"/>
      <c r="W375" s="22"/>
    </row>
    <row r="376" spans="1:23" customForma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77"/>
      <c r="N376" s="78"/>
      <c r="O376" s="79"/>
      <c r="P376" s="79"/>
      <c r="Q376" s="79"/>
      <c r="R376" s="79"/>
      <c r="S376" s="80"/>
      <c r="T376" s="81"/>
      <c r="U376" s="12"/>
      <c r="W376" s="22"/>
    </row>
    <row r="377" spans="1:23" customForma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77"/>
      <c r="N377" s="78"/>
      <c r="O377" s="79"/>
      <c r="P377" s="79"/>
      <c r="Q377" s="79"/>
      <c r="R377" s="79"/>
      <c r="S377" s="80"/>
      <c r="T377" s="81"/>
      <c r="U377" s="12"/>
      <c r="W377" s="22"/>
    </row>
    <row r="378" spans="1:23" customForma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77"/>
      <c r="N378" s="78"/>
      <c r="O378" s="79"/>
      <c r="P378" s="79"/>
      <c r="Q378" s="79"/>
      <c r="R378" s="79"/>
      <c r="S378" s="80"/>
      <c r="T378" s="81"/>
      <c r="U378" s="12"/>
      <c r="W378" s="22"/>
    </row>
    <row r="379" spans="1:23" customForma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77"/>
      <c r="N379" s="78"/>
      <c r="O379" s="79"/>
      <c r="P379" s="79"/>
      <c r="Q379" s="79"/>
      <c r="R379" s="79"/>
      <c r="S379" s="80"/>
      <c r="T379" s="81"/>
      <c r="U379" s="12"/>
      <c r="W379" s="22"/>
    </row>
    <row r="380" spans="1:23" customForma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77"/>
      <c r="N380" s="78"/>
      <c r="O380" s="79"/>
      <c r="P380" s="79"/>
      <c r="Q380" s="79"/>
      <c r="R380" s="79"/>
      <c r="S380" s="80"/>
      <c r="T380" s="81"/>
      <c r="U380" s="12"/>
      <c r="W380" s="22"/>
    </row>
    <row r="381" spans="1:23" customForma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77"/>
      <c r="N381" s="78"/>
      <c r="O381" s="79"/>
      <c r="P381" s="79"/>
      <c r="Q381" s="79"/>
      <c r="R381" s="79"/>
      <c r="S381" s="80"/>
      <c r="T381" s="81"/>
      <c r="U381" s="12"/>
      <c r="W381" s="22"/>
    </row>
    <row r="382" spans="1:23" customForma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77"/>
      <c r="N382" s="78"/>
      <c r="O382" s="79"/>
      <c r="P382" s="79"/>
      <c r="Q382" s="79"/>
      <c r="R382" s="79"/>
      <c r="S382" s="80"/>
      <c r="T382" s="81"/>
      <c r="U382" s="12"/>
      <c r="W382" s="22"/>
    </row>
    <row r="383" spans="1:23" customForma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77"/>
      <c r="N383" s="78"/>
      <c r="O383" s="79"/>
      <c r="P383" s="79"/>
      <c r="Q383" s="79"/>
      <c r="R383" s="79"/>
      <c r="S383" s="80"/>
      <c r="T383" s="81"/>
      <c r="U383" s="12"/>
      <c r="W383" s="22"/>
    </row>
    <row r="384" spans="1:23" customForma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77"/>
      <c r="N384" s="78"/>
      <c r="O384" s="79"/>
      <c r="P384" s="79"/>
      <c r="Q384" s="79"/>
      <c r="R384" s="79"/>
      <c r="S384" s="80"/>
      <c r="T384" s="81"/>
      <c r="U384" s="12"/>
      <c r="W384" s="22"/>
    </row>
    <row r="385" spans="1:23" customForma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77"/>
      <c r="N385" s="78"/>
      <c r="O385" s="79"/>
      <c r="P385" s="79"/>
      <c r="Q385" s="79"/>
      <c r="R385" s="79"/>
      <c r="S385" s="80"/>
      <c r="T385" s="81"/>
      <c r="U385" s="12"/>
      <c r="W385" s="22"/>
    </row>
    <row r="386" spans="1:23" customForma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77"/>
      <c r="N386" s="78"/>
      <c r="O386" s="79"/>
      <c r="P386" s="79"/>
      <c r="Q386" s="79"/>
      <c r="R386" s="79"/>
      <c r="S386" s="80"/>
      <c r="T386" s="81"/>
      <c r="U386" s="12"/>
      <c r="W386" s="22"/>
    </row>
    <row r="387" spans="1:23" customForma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77"/>
      <c r="N387" s="78"/>
      <c r="O387" s="79"/>
      <c r="P387" s="79"/>
      <c r="Q387" s="79"/>
      <c r="R387" s="79"/>
      <c r="S387" s="80"/>
      <c r="T387" s="81"/>
      <c r="U387" s="12"/>
      <c r="W387" s="22"/>
    </row>
    <row r="388" spans="1:23" customForma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77"/>
      <c r="N388" s="78"/>
      <c r="O388" s="79"/>
      <c r="P388" s="79"/>
      <c r="Q388" s="79"/>
      <c r="R388" s="79"/>
      <c r="S388" s="80"/>
      <c r="T388" s="81"/>
      <c r="U388" s="12"/>
      <c r="W388" s="22"/>
    </row>
    <row r="389" spans="1:23" customForma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77"/>
      <c r="N389" s="78"/>
      <c r="O389" s="79"/>
      <c r="P389" s="79"/>
      <c r="Q389" s="79"/>
      <c r="R389" s="79"/>
      <c r="S389" s="80"/>
      <c r="T389" s="81"/>
      <c r="U389" s="12"/>
      <c r="W389" s="22"/>
    </row>
    <row r="390" spans="1:23" customForma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77"/>
      <c r="N390" s="78"/>
      <c r="O390" s="79"/>
      <c r="P390" s="79"/>
      <c r="Q390" s="79"/>
      <c r="R390" s="79"/>
      <c r="S390" s="80"/>
      <c r="T390" s="81"/>
      <c r="U390" s="12"/>
      <c r="W390" s="22"/>
    </row>
    <row r="391" spans="1:23" customForma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77"/>
      <c r="N391" s="78"/>
      <c r="O391" s="79"/>
      <c r="P391" s="79"/>
      <c r="Q391" s="79"/>
      <c r="R391" s="79"/>
      <c r="S391" s="80"/>
      <c r="T391" s="81"/>
      <c r="U391" s="12"/>
      <c r="W391" s="22"/>
    </row>
    <row r="392" spans="1:23" customForma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77"/>
      <c r="N392" s="78"/>
      <c r="O392" s="79"/>
      <c r="P392" s="79"/>
      <c r="Q392" s="79"/>
      <c r="R392" s="79"/>
      <c r="S392" s="80"/>
      <c r="T392" s="81"/>
      <c r="U392" s="12"/>
      <c r="W392" s="22"/>
    </row>
    <row r="393" spans="1:23" customForma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77"/>
      <c r="N393" s="78"/>
      <c r="O393" s="79"/>
      <c r="P393" s="79"/>
      <c r="Q393" s="79"/>
      <c r="R393" s="79"/>
      <c r="S393" s="80"/>
      <c r="T393" s="81"/>
      <c r="U393" s="12"/>
      <c r="W393" s="22"/>
    </row>
    <row r="394" spans="1:23" customForma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77"/>
      <c r="N394" s="78"/>
      <c r="O394" s="79"/>
      <c r="P394" s="79"/>
      <c r="Q394" s="79"/>
      <c r="R394" s="79"/>
      <c r="S394" s="80"/>
      <c r="T394" s="81"/>
      <c r="U394" s="12"/>
      <c r="W394" s="22"/>
    </row>
    <row r="395" spans="1:23" customForma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77"/>
      <c r="N395" s="78"/>
      <c r="O395" s="79"/>
      <c r="P395" s="79"/>
      <c r="Q395" s="79"/>
      <c r="R395" s="79"/>
      <c r="S395" s="80"/>
      <c r="T395" s="81"/>
      <c r="U395" s="12"/>
      <c r="W395" s="22"/>
    </row>
    <row r="396" spans="1:23" customForma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77"/>
      <c r="N396" s="78"/>
      <c r="O396" s="79"/>
      <c r="P396" s="79"/>
      <c r="Q396" s="79"/>
      <c r="R396" s="79"/>
      <c r="S396" s="80"/>
      <c r="T396" s="81"/>
      <c r="U396" s="12"/>
      <c r="W396" s="22"/>
    </row>
    <row r="397" spans="1:23" customForma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77"/>
      <c r="N397" s="78"/>
      <c r="O397" s="79"/>
      <c r="P397" s="79"/>
      <c r="Q397" s="79"/>
      <c r="R397" s="79"/>
      <c r="S397" s="80"/>
      <c r="T397" s="81"/>
      <c r="U397" s="12"/>
      <c r="W397" s="22"/>
    </row>
    <row r="398" spans="1:23" customForma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77"/>
      <c r="N398" s="78"/>
      <c r="O398" s="79"/>
      <c r="P398" s="79"/>
      <c r="Q398" s="79"/>
      <c r="R398" s="79"/>
      <c r="S398" s="80"/>
      <c r="T398" s="81"/>
      <c r="U398" s="12"/>
      <c r="W398" s="22"/>
    </row>
    <row r="399" spans="1:23" customForma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77"/>
      <c r="N399" s="78"/>
      <c r="O399" s="79"/>
      <c r="P399" s="79"/>
      <c r="Q399" s="79"/>
      <c r="R399" s="79"/>
      <c r="S399" s="80"/>
      <c r="T399" s="81"/>
      <c r="U399" s="12"/>
      <c r="W399" s="22"/>
    </row>
    <row r="400" spans="1:23" customForma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77"/>
      <c r="N400" s="78"/>
      <c r="O400" s="79"/>
      <c r="P400" s="79"/>
      <c r="Q400" s="79"/>
      <c r="R400" s="79"/>
      <c r="S400" s="80"/>
      <c r="T400" s="81"/>
      <c r="U400" s="12"/>
      <c r="W400" s="22"/>
    </row>
    <row r="401" spans="1:189" customForma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77"/>
      <c r="N401" s="78"/>
      <c r="O401" s="79"/>
      <c r="P401" s="79"/>
      <c r="Q401" s="79"/>
      <c r="R401" s="79"/>
      <c r="S401" s="80"/>
      <c r="T401" s="81"/>
      <c r="U401" s="12"/>
      <c r="W401" s="22"/>
    </row>
    <row r="402" spans="1:189" customForma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77"/>
      <c r="N402" s="78"/>
      <c r="O402" s="79"/>
      <c r="P402" s="79"/>
      <c r="Q402" s="79"/>
      <c r="R402" s="79"/>
      <c r="S402" s="80"/>
      <c r="T402" s="81"/>
      <c r="U402" s="12"/>
      <c r="W402" s="22"/>
    </row>
    <row r="403" spans="1:189" customForma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77"/>
      <c r="N403" s="78"/>
      <c r="O403" s="79"/>
      <c r="P403" s="79"/>
      <c r="Q403" s="79"/>
      <c r="R403" s="79"/>
      <c r="S403" s="80"/>
      <c r="T403" s="81"/>
      <c r="U403" s="12"/>
      <c r="W403" s="22"/>
    </row>
    <row r="404" spans="1:189" customForma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77"/>
      <c r="N404" s="78"/>
      <c r="O404" s="79"/>
      <c r="P404" s="79"/>
      <c r="Q404" s="79"/>
      <c r="R404" s="79"/>
      <c r="S404" s="80"/>
      <c r="T404" s="81"/>
      <c r="U404" s="12"/>
      <c r="W404" s="22"/>
    </row>
    <row r="405" spans="1:189" customForma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77"/>
      <c r="N405" s="78"/>
      <c r="O405" s="79"/>
      <c r="P405" s="79"/>
      <c r="Q405" s="79"/>
      <c r="R405" s="79"/>
      <c r="S405" s="80"/>
      <c r="T405" s="81"/>
      <c r="U405" s="12"/>
      <c r="W405" s="22"/>
    </row>
    <row r="406" spans="1:189" customForma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77"/>
      <c r="N406" s="78"/>
      <c r="O406" s="79"/>
      <c r="P406" s="79"/>
      <c r="Q406" s="79"/>
      <c r="R406" s="79"/>
      <c r="S406" s="80"/>
      <c r="T406" s="81"/>
      <c r="U406" s="12"/>
      <c r="W406" s="22"/>
    </row>
    <row r="407" spans="1:189" s="18" customFormat="1" x14ac:dyDescent="0.2">
      <c r="A407" s="15"/>
      <c r="B407" s="15"/>
      <c r="C407" s="15"/>
      <c r="D407" s="16"/>
      <c r="E407" s="16"/>
      <c r="F407" s="16"/>
      <c r="G407" s="16"/>
      <c r="H407" s="16"/>
      <c r="I407" s="17"/>
      <c r="J407" s="17"/>
      <c r="K407" s="17"/>
      <c r="L407" s="17"/>
      <c r="M407" s="82"/>
      <c r="N407" s="83"/>
      <c r="O407" s="84"/>
      <c r="P407" s="84"/>
      <c r="Q407" s="84"/>
      <c r="R407" s="84"/>
      <c r="S407" s="85"/>
      <c r="T407" s="81"/>
      <c r="U407" s="12"/>
      <c r="W407" s="23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</row>
  </sheetData>
  <sheetProtection algorithmName="SHA-512" hashValue="QA4azqrNghOjM70dFZrUk/yG8IHc90rk6X6m/fgwuqq0OzZL0UDEDABze/br6UxX/aE+Q73OnBMkcSztsDczZg==" saltValue="8ynbCP/vbvDTRnoELiWyqg==" spinCount="100000" sheet="1" objects="1" scenarios="1" formatColumns="0" formatRows="0" insertRows="0" insertHyperlinks="0" selectLockedCells="1"/>
  <dataValidations count="2">
    <dataValidation type="whole" allowBlank="1" showInputMessage="1" showErrorMessage="1" promptTitle="Facility FEIN" prompt="This number should match the FEIN that you entered into your Submittable application.  " sqref="E2" xr:uid="{40F2D6C9-119B-4988-A08A-C715CDFBE26D}">
      <formula1>100000000</formula1>
      <formula2>999999999</formula2>
    </dataValidation>
    <dataValidation type="whole" allowBlank="1" showInputMessage="1" showErrorMessage="1" sqref="E4" xr:uid="{AB6F2032-1F69-435C-B09F-F820D42CBB6B}">
      <formula1>100000000</formula1>
      <formula2>999999999</formula2>
    </dataValidation>
  </dataValidations>
  <pageMargins left="0.7" right="0.7" top="0.75" bottom="0.75" header="0.3" footer="0.3"/>
  <pageSetup scale="10" fitToWidth="0" orientation="landscape" horizontalDpi="1200" verticalDpi="1200" r:id="rId1"/>
  <headerFooter>
    <oddHeader>&amp;L&amp;G&amp;C&amp;G</oddHeader>
  </headerFooter>
  <ignoredErrors>
    <ignoredError sqref="B6 O6:O42 P6:Q34 S6:S42" calculatedColumn="1"/>
    <ignoredError sqref="I1:T1" evalError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acility County" prompt="Please select the county where your main Missouri campus is located.  For questions, contact Sarah Brockes-Miller at 573-526-1649 or sarah.brockes-miller@ded.mo.gov. " xr:uid="{D087B92F-C3E8-405E-A097-6FCC20A0089A}">
          <x14:formula1>
            <xm:f>'Conversions by County'!$B$2:$B$116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4B6F-8743-4CDA-A399-3677A725A4E2}">
  <dimension ref="A1:F116"/>
  <sheetViews>
    <sheetView topLeftCell="G1" workbookViewId="0">
      <selection activeCell="F1" sqref="A1:F1048576"/>
    </sheetView>
  </sheetViews>
  <sheetFormatPr baseColWidth="10" defaultColWidth="9.1640625" defaultRowHeight="15" x14ac:dyDescent="0.2"/>
  <cols>
    <col min="1" max="1" width="0" style="28" hidden="1" customWidth="1"/>
    <col min="2" max="2" width="10.5" style="29" hidden="1" customWidth="1"/>
    <col min="3" max="3" width="14" style="29" hidden="1" customWidth="1"/>
    <col min="4" max="4" width="33.5" style="29" hidden="1" customWidth="1"/>
    <col min="5" max="5" width="17" style="30" hidden="1" customWidth="1"/>
    <col min="6" max="6" width="0" style="29" hidden="1" customWidth="1"/>
    <col min="7" max="16384" width="9.1640625" style="29"/>
  </cols>
  <sheetData>
    <row r="1" spans="1:6" s="26" customFormat="1" ht="27" customHeight="1" x14ac:dyDescent="0.2">
      <c r="A1" s="25" t="s">
        <v>19</v>
      </c>
      <c r="B1" s="26" t="s">
        <v>20</v>
      </c>
      <c r="C1" s="26" t="s">
        <v>21</v>
      </c>
      <c r="D1" s="26" t="s">
        <v>22</v>
      </c>
      <c r="E1" s="27" t="s">
        <v>23</v>
      </c>
      <c r="F1" s="26" t="s">
        <v>24</v>
      </c>
    </row>
    <row r="2" spans="1:6" x14ac:dyDescent="0.2">
      <c r="A2" s="28">
        <v>1</v>
      </c>
      <c r="B2" s="29" t="s">
        <v>16</v>
      </c>
      <c r="C2" s="29" t="s">
        <v>25</v>
      </c>
      <c r="D2" s="29" t="s">
        <v>26</v>
      </c>
      <c r="E2" s="30">
        <v>0.63700000000000001</v>
      </c>
      <c r="F2" s="28">
        <v>5</v>
      </c>
    </row>
    <row r="3" spans="1:6" x14ac:dyDescent="0.2">
      <c r="A3" s="28">
        <v>2</v>
      </c>
      <c r="B3" s="29" t="s">
        <v>27</v>
      </c>
      <c r="C3" s="29" t="s">
        <v>25</v>
      </c>
      <c r="D3" s="29" t="s">
        <v>28</v>
      </c>
      <c r="E3" s="30">
        <v>0.88400000000000001</v>
      </c>
      <c r="F3" s="28">
        <v>3</v>
      </c>
    </row>
    <row r="4" spans="1:6" x14ac:dyDescent="0.2">
      <c r="A4" s="28">
        <v>3</v>
      </c>
      <c r="B4" s="29" t="s">
        <v>29</v>
      </c>
      <c r="C4" s="29" t="s">
        <v>25</v>
      </c>
      <c r="D4" s="29" t="s">
        <v>30</v>
      </c>
      <c r="E4" s="30">
        <v>0.95399999999999996</v>
      </c>
      <c r="F4" s="28">
        <v>2</v>
      </c>
    </row>
    <row r="5" spans="1:6" x14ac:dyDescent="0.2">
      <c r="A5" s="28">
        <v>4</v>
      </c>
      <c r="B5" s="29" t="s">
        <v>31</v>
      </c>
      <c r="C5" s="29" t="s">
        <v>32</v>
      </c>
      <c r="D5" s="29" t="s">
        <v>33</v>
      </c>
      <c r="E5" s="30">
        <v>0.76300000000000001</v>
      </c>
      <c r="F5" s="28">
        <v>4</v>
      </c>
    </row>
    <row r="6" spans="1:6" x14ac:dyDescent="0.2">
      <c r="A6" s="28">
        <v>5</v>
      </c>
      <c r="B6" s="29" t="s">
        <v>34</v>
      </c>
      <c r="C6" s="29" t="s">
        <v>35</v>
      </c>
      <c r="D6" s="29" t="s">
        <v>33</v>
      </c>
      <c r="E6" s="30">
        <v>0.75900000000000001</v>
      </c>
      <c r="F6" s="28">
        <v>4</v>
      </c>
    </row>
    <row r="7" spans="1:6" x14ac:dyDescent="0.2">
      <c r="A7" s="28">
        <v>6</v>
      </c>
      <c r="B7" s="29" t="s">
        <v>36</v>
      </c>
      <c r="C7" s="29" t="s">
        <v>35</v>
      </c>
      <c r="D7" s="29" t="s">
        <v>33</v>
      </c>
      <c r="E7" s="30">
        <v>0.75900000000000001</v>
      </c>
      <c r="F7" s="28">
        <v>4</v>
      </c>
    </row>
    <row r="8" spans="1:6" x14ac:dyDescent="0.2">
      <c r="A8" s="28">
        <v>7</v>
      </c>
      <c r="B8" s="29" t="s">
        <v>37</v>
      </c>
      <c r="C8" s="29" t="s">
        <v>32</v>
      </c>
      <c r="D8" s="29" t="s">
        <v>28</v>
      </c>
      <c r="E8" s="30">
        <v>0.82</v>
      </c>
      <c r="F8" s="28">
        <v>3</v>
      </c>
    </row>
    <row r="9" spans="1:6" x14ac:dyDescent="0.2">
      <c r="A9" s="28">
        <v>8</v>
      </c>
      <c r="B9" s="29" t="s">
        <v>38</v>
      </c>
      <c r="C9" s="29" t="s">
        <v>32</v>
      </c>
      <c r="D9" s="29" t="s">
        <v>33</v>
      </c>
      <c r="E9" s="30">
        <v>0.75700000000000001</v>
      </c>
      <c r="F9" s="28">
        <v>4</v>
      </c>
    </row>
    <row r="10" spans="1:6" x14ac:dyDescent="0.2">
      <c r="A10" s="28">
        <v>9</v>
      </c>
      <c r="B10" s="29" t="s">
        <v>39</v>
      </c>
      <c r="C10" s="29" t="s">
        <v>40</v>
      </c>
      <c r="D10" s="29" t="s">
        <v>33</v>
      </c>
      <c r="E10" s="30">
        <v>0.79</v>
      </c>
      <c r="F10" s="28">
        <v>4</v>
      </c>
    </row>
    <row r="11" spans="1:6" x14ac:dyDescent="0.2">
      <c r="A11" s="28">
        <v>10</v>
      </c>
      <c r="B11" s="29" t="s">
        <v>41</v>
      </c>
      <c r="C11" s="29" t="s">
        <v>32</v>
      </c>
      <c r="D11" s="29" t="s">
        <v>30</v>
      </c>
      <c r="E11" s="30">
        <v>0.95799999999999996</v>
      </c>
      <c r="F11" s="28">
        <v>2</v>
      </c>
    </row>
    <row r="12" spans="1:6" x14ac:dyDescent="0.2">
      <c r="A12" s="28">
        <v>11</v>
      </c>
      <c r="B12" s="29" t="s">
        <v>42</v>
      </c>
      <c r="C12" s="29" t="s">
        <v>25</v>
      </c>
      <c r="D12" s="29" t="s">
        <v>28</v>
      </c>
      <c r="E12" s="30">
        <v>0.82</v>
      </c>
      <c r="F12" s="28">
        <v>3</v>
      </c>
    </row>
    <row r="13" spans="1:6" x14ac:dyDescent="0.2">
      <c r="A13" s="28">
        <v>12</v>
      </c>
      <c r="B13" s="29" t="s">
        <v>43</v>
      </c>
      <c r="C13" s="29" t="s">
        <v>40</v>
      </c>
      <c r="D13" s="29" t="s">
        <v>33</v>
      </c>
      <c r="E13" s="30">
        <v>0.752</v>
      </c>
      <c r="F13" s="28">
        <v>4</v>
      </c>
    </row>
    <row r="14" spans="1:6" x14ac:dyDescent="0.2">
      <c r="A14" s="28">
        <v>13</v>
      </c>
      <c r="B14" s="29" t="s">
        <v>44</v>
      </c>
      <c r="C14" s="29" t="s">
        <v>25</v>
      </c>
      <c r="D14" s="29" t="s">
        <v>33</v>
      </c>
      <c r="E14" s="30">
        <v>0.78700000000000003</v>
      </c>
      <c r="F14" s="28">
        <v>4</v>
      </c>
    </row>
    <row r="15" spans="1:6" x14ac:dyDescent="0.2">
      <c r="A15" s="28">
        <v>14</v>
      </c>
      <c r="B15" s="29" t="s">
        <v>45</v>
      </c>
      <c r="C15" s="29" t="s">
        <v>32</v>
      </c>
      <c r="D15" s="29" t="s">
        <v>33</v>
      </c>
      <c r="E15" s="30">
        <v>0.79</v>
      </c>
      <c r="F15" s="28">
        <v>4</v>
      </c>
    </row>
    <row r="16" spans="1:6" x14ac:dyDescent="0.2">
      <c r="A16" s="28">
        <v>15</v>
      </c>
      <c r="B16" s="29" t="s">
        <v>46</v>
      </c>
      <c r="C16" s="29" t="s">
        <v>32</v>
      </c>
      <c r="D16" s="29" t="s">
        <v>28</v>
      </c>
      <c r="E16" s="30">
        <v>0.86399999999999999</v>
      </c>
      <c r="F16" s="28">
        <v>3</v>
      </c>
    </row>
    <row r="17" spans="1:6" x14ac:dyDescent="0.2">
      <c r="A17" s="28">
        <v>16</v>
      </c>
      <c r="B17" s="29" t="s">
        <v>47</v>
      </c>
      <c r="C17" s="29" t="s">
        <v>40</v>
      </c>
      <c r="D17" s="29" t="s">
        <v>28</v>
      </c>
      <c r="E17" s="30">
        <v>0.85799999999999998</v>
      </c>
      <c r="F17" s="28">
        <v>3</v>
      </c>
    </row>
    <row r="18" spans="1:6" x14ac:dyDescent="0.2">
      <c r="A18" s="28">
        <v>17</v>
      </c>
      <c r="B18" s="29" t="s">
        <v>48</v>
      </c>
      <c r="C18" s="29" t="s">
        <v>32</v>
      </c>
      <c r="D18" s="29" t="s">
        <v>49</v>
      </c>
      <c r="E18" s="30">
        <v>1.0169999999999999</v>
      </c>
      <c r="F18" s="28">
        <v>1</v>
      </c>
    </row>
    <row r="19" spans="1:6" x14ac:dyDescent="0.2">
      <c r="A19" s="28">
        <v>18</v>
      </c>
      <c r="B19" s="29" t="s">
        <v>50</v>
      </c>
      <c r="C19" s="29" t="s">
        <v>40</v>
      </c>
      <c r="D19" s="29" t="s">
        <v>28</v>
      </c>
      <c r="E19" s="30">
        <v>0.80200000000000005</v>
      </c>
      <c r="F19" s="28">
        <v>3</v>
      </c>
    </row>
    <row r="20" spans="1:6" x14ac:dyDescent="0.2">
      <c r="A20" s="28">
        <v>19</v>
      </c>
      <c r="B20" s="29" t="s">
        <v>51</v>
      </c>
      <c r="C20" s="29" t="s">
        <v>52</v>
      </c>
      <c r="D20" s="29" t="s">
        <v>30</v>
      </c>
      <c r="E20" s="30">
        <v>0.96399999999999997</v>
      </c>
      <c r="F20" s="28">
        <v>2</v>
      </c>
    </row>
    <row r="21" spans="1:6" x14ac:dyDescent="0.2">
      <c r="A21" s="28">
        <v>20</v>
      </c>
      <c r="B21" s="29" t="s">
        <v>53</v>
      </c>
      <c r="C21" s="29" t="s">
        <v>32</v>
      </c>
      <c r="D21" s="29" t="s">
        <v>26</v>
      </c>
      <c r="E21" s="30">
        <v>0.63100000000000001</v>
      </c>
      <c r="F21" s="28">
        <v>5</v>
      </c>
    </row>
    <row r="22" spans="1:6" x14ac:dyDescent="0.2">
      <c r="A22" s="28">
        <v>21</v>
      </c>
      <c r="B22" s="29" t="s">
        <v>54</v>
      </c>
      <c r="C22" s="29" t="s">
        <v>32</v>
      </c>
      <c r="D22" s="29" t="s">
        <v>28</v>
      </c>
      <c r="E22" s="30">
        <v>0.88400000000000001</v>
      </c>
      <c r="F22" s="28">
        <v>3</v>
      </c>
    </row>
    <row r="23" spans="1:6" x14ac:dyDescent="0.2">
      <c r="A23" s="28">
        <v>22</v>
      </c>
      <c r="B23" s="29" t="s">
        <v>55</v>
      </c>
      <c r="C23" s="29" t="s">
        <v>35</v>
      </c>
      <c r="D23" s="29" t="s">
        <v>28</v>
      </c>
      <c r="E23" s="30">
        <v>0.85599999999999998</v>
      </c>
      <c r="F23" s="28">
        <v>3</v>
      </c>
    </row>
    <row r="24" spans="1:6" x14ac:dyDescent="0.2">
      <c r="A24" s="28">
        <v>23</v>
      </c>
      <c r="B24" s="29" t="s">
        <v>56</v>
      </c>
      <c r="C24" s="29" t="s">
        <v>25</v>
      </c>
      <c r="D24" s="29" t="s">
        <v>33</v>
      </c>
      <c r="E24" s="30">
        <v>0.76500000000000001</v>
      </c>
      <c r="F24" s="28">
        <v>4</v>
      </c>
    </row>
    <row r="25" spans="1:6" x14ac:dyDescent="0.2">
      <c r="A25" s="28">
        <v>24</v>
      </c>
      <c r="B25" s="29" t="s">
        <v>57</v>
      </c>
      <c r="C25" s="29" t="s">
        <v>52</v>
      </c>
      <c r="D25" s="29" t="s">
        <v>30</v>
      </c>
      <c r="E25" s="30">
        <v>0.96399999999999997</v>
      </c>
      <c r="F25" s="28">
        <v>2</v>
      </c>
    </row>
    <row r="26" spans="1:6" x14ac:dyDescent="0.2">
      <c r="A26" s="28">
        <v>25</v>
      </c>
      <c r="B26" s="29" t="s">
        <v>58</v>
      </c>
      <c r="C26" s="29" t="s">
        <v>25</v>
      </c>
      <c r="D26" s="29" t="s">
        <v>28</v>
      </c>
      <c r="E26" s="30">
        <v>0.83</v>
      </c>
      <c r="F26" s="28">
        <v>3</v>
      </c>
    </row>
    <row r="27" spans="1:6" x14ac:dyDescent="0.2">
      <c r="A27" s="28">
        <v>26</v>
      </c>
      <c r="B27" s="29" t="s">
        <v>59</v>
      </c>
      <c r="C27" s="29" t="s">
        <v>32</v>
      </c>
      <c r="D27" s="29" t="s">
        <v>30</v>
      </c>
      <c r="E27" s="30">
        <v>0.97299999999999998</v>
      </c>
      <c r="F27" s="28">
        <v>2</v>
      </c>
    </row>
    <row r="28" spans="1:6" x14ac:dyDescent="0.2">
      <c r="A28" s="28">
        <v>27</v>
      </c>
      <c r="B28" s="29" t="s">
        <v>60</v>
      </c>
      <c r="C28" s="29" t="s">
        <v>32</v>
      </c>
      <c r="D28" s="29" t="s">
        <v>28</v>
      </c>
      <c r="E28" s="30">
        <v>0.86599999999999999</v>
      </c>
      <c r="F28" s="28">
        <v>3</v>
      </c>
    </row>
    <row r="29" spans="1:6" x14ac:dyDescent="0.2">
      <c r="A29" s="28">
        <v>28</v>
      </c>
      <c r="B29" s="29" t="s">
        <v>61</v>
      </c>
      <c r="C29" s="29" t="s">
        <v>32</v>
      </c>
      <c r="D29" s="29" t="s">
        <v>33</v>
      </c>
      <c r="E29" s="30">
        <v>0.75800000000000001</v>
      </c>
      <c r="F29" s="28">
        <v>4</v>
      </c>
    </row>
    <row r="30" spans="1:6" x14ac:dyDescent="0.2">
      <c r="A30" s="28">
        <v>29</v>
      </c>
      <c r="B30" s="29" t="s">
        <v>62</v>
      </c>
      <c r="C30" s="29" t="s">
        <v>35</v>
      </c>
      <c r="D30" s="29" t="s">
        <v>33</v>
      </c>
      <c r="E30" s="30">
        <v>0.73099999999999998</v>
      </c>
      <c r="F30" s="28">
        <v>4</v>
      </c>
    </row>
    <row r="31" spans="1:6" x14ac:dyDescent="0.2">
      <c r="A31" s="28">
        <v>30</v>
      </c>
      <c r="B31" s="29" t="s">
        <v>63</v>
      </c>
      <c r="C31" s="29" t="s">
        <v>35</v>
      </c>
      <c r="D31" s="29" t="s">
        <v>26</v>
      </c>
      <c r="E31" s="30">
        <v>0.68200000000000005</v>
      </c>
      <c r="F31" s="28">
        <v>5</v>
      </c>
    </row>
    <row r="32" spans="1:6" x14ac:dyDescent="0.2">
      <c r="A32" s="28">
        <v>31</v>
      </c>
      <c r="B32" s="29" t="s">
        <v>64</v>
      </c>
      <c r="C32" s="29" t="s">
        <v>25</v>
      </c>
      <c r="D32" s="29" t="s">
        <v>26</v>
      </c>
      <c r="E32" s="30">
        <v>0.63900000000000001</v>
      </c>
      <c r="F32" s="28">
        <v>5</v>
      </c>
    </row>
    <row r="33" spans="1:6" x14ac:dyDescent="0.2">
      <c r="A33" s="28">
        <v>32</v>
      </c>
      <c r="B33" s="29" t="s">
        <v>65</v>
      </c>
      <c r="C33" s="29" t="s">
        <v>25</v>
      </c>
      <c r="D33" s="29" t="s">
        <v>26</v>
      </c>
      <c r="E33" s="30">
        <v>0.64300000000000002</v>
      </c>
      <c r="F33" s="28">
        <v>5</v>
      </c>
    </row>
    <row r="34" spans="1:6" x14ac:dyDescent="0.2">
      <c r="A34" s="28">
        <v>33</v>
      </c>
      <c r="B34" s="29" t="s">
        <v>66</v>
      </c>
      <c r="C34" s="29" t="s">
        <v>32</v>
      </c>
      <c r="D34" s="29" t="s">
        <v>33</v>
      </c>
      <c r="E34" s="30">
        <v>0.71099999999999997</v>
      </c>
      <c r="F34" s="28">
        <v>4</v>
      </c>
    </row>
    <row r="35" spans="1:6" x14ac:dyDescent="0.2">
      <c r="A35" s="28">
        <v>34</v>
      </c>
      <c r="B35" s="29" t="s">
        <v>67</v>
      </c>
      <c r="C35" s="29" t="s">
        <v>40</v>
      </c>
      <c r="D35" s="29" t="s">
        <v>26</v>
      </c>
      <c r="E35" s="30">
        <v>0.63600000000000001</v>
      </c>
      <c r="F35" s="28">
        <v>5</v>
      </c>
    </row>
    <row r="36" spans="1:6" x14ac:dyDescent="0.2">
      <c r="A36" s="28">
        <v>35</v>
      </c>
      <c r="B36" s="29" t="s">
        <v>68</v>
      </c>
      <c r="C36" s="29" t="s">
        <v>40</v>
      </c>
      <c r="D36" s="29" t="s">
        <v>33</v>
      </c>
      <c r="E36" s="30">
        <v>0.76</v>
      </c>
      <c r="F36" s="28">
        <v>4</v>
      </c>
    </row>
    <row r="37" spans="1:6" x14ac:dyDescent="0.2">
      <c r="A37" s="28">
        <v>36</v>
      </c>
      <c r="B37" s="29" t="s">
        <v>69</v>
      </c>
      <c r="C37" s="29" t="s">
        <v>70</v>
      </c>
      <c r="D37" s="29" t="s">
        <v>30</v>
      </c>
      <c r="E37" s="30">
        <v>0.93300000000000005</v>
      </c>
      <c r="F37" s="28">
        <v>2</v>
      </c>
    </row>
    <row r="38" spans="1:6" x14ac:dyDescent="0.2">
      <c r="A38" s="28">
        <v>37</v>
      </c>
      <c r="B38" s="29" t="s">
        <v>71</v>
      </c>
      <c r="C38" s="29" t="s">
        <v>32</v>
      </c>
      <c r="D38" s="29" t="s">
        <v>28</v>
      </c>
      <c r="E38" s="30">
        <v>0.81100000000000005</v>
      </c>
      <c r="F38" s="28">
        <v>3</v>
      </c>
    </row>
    <row r="39" spans="1:6" x14ac:dyDescent="0.2">
      <c r="A39" s="28">
        <v>38</v>
      </c>
      <c r="B39" s="29" t="s">
        <v>72</v>
      </c>
      <c r="C39" s="29" t="s">
        <v>25</v>
      </c>
      <c r="D39" s="29" t="s">
        <v>28</v>
      </c>
      <c r="E39" s="30">
        <v>0.84799999999999998</v>
      </c>
      <c r="F39" s="28">
        <v>3</v>
      </c>
    </row>
    <row r="40" spans="1:6" x14ac:dyDescent="0.2">
      <c r="A40" s="28">
        <v>39</v>
      </c>
      <c r="B40" s="29" t="s">
        <v>18</v>
      </c>
      <c r="C40" s="29" t="s">
        <v>35</v>
      </c>
      <c r="D40" s="29" t="s">
        <v>30</v>
      </c>
      <c r="E40" s="30">
        <v>0.89800000000000002</v>
      </c>
      <c r="F40" s="28">
        <v>2</v>
      </c>
    </row>
    <row r="41" spans="1:6" x14ac:dyDescent="0.2">
      <c r="A41" s="28">
        <v>40</v>
      </c>
      <c r="B41" s="29" t="s">
        <v>73</v>
      </c>
      <c r="C41" s="29" t="s">
        <v>25</v>
      </c>
      <c r="D41" s="29" t="s">
        <v>33</v>
      </c>
      <c r="E41" s="30">
        <v>0.70199999999999996</v>
      </c>
      <c r="F41" s="28">
        <v>4</v>
      </c>
    </row>
    <row r="42" spans="1:6" x14ac:dyDescent="0.2">
      <c r="A42" s="28">
        <v>41</v>
      </c>
      <c r="B42" s="29" t="s">
        <v>74</v>
      </c>
      <c r="C42" s="29" t="s">
        <v>25</v>
      </c>
      <c r="D42" s="29" t="s">
        <v>33</v>
      </c>
      <c r="E42" s="30">
        <v>0.751</v>
      </c>
      <c r="F42" s="28">
        <v>4</v>
      </c>
    </row>
    <row r="43" spans="1:6" x14ac:dyDescent="0.2">
      <c r="A43" s="28">
        <v>42</v>
      </c>
      <c r="B43" s="29" t="s">
        <v>75</v>
      </c>
      <c r="C43" s="29" t="s">
        <v>32</v>
      </c>
      <c r="D43" s="29" t="s">
        <v>28</v>
      </c>
      <c r="E43" s="30">
        <v>0.84599999999999997</v>
      </c>
      <c r="F43" s="28">
        <v>3</v>
      </c>
    </row>
    <row r="44" spans="1:6" x14ac:dyDescent="0.2">
      <c r="A44" s="28">
        <v>43</v>
      </c>
      <c r="B44" s="29" t="s">
        <v>76</v>
      </c>
      <c r="C44" s="29" t="s">
        <v>32</v>
      </c>
      <c r="D44" s="29" t="s">
        <v>26</v>
      </c>
      <c r="E44" s="30">
        <v>0.67600000000000005</v>
      </c>
      <c r="F44" s="28">
        <v>5</v>
      </c>
    </row>
    <row r="45" spans="1:6" x14ac:dyDescent="0.2">
      <c r="A45" s="28">
        <v>44</v>
      </c>
      <c r="B45" s="29" t="s">
        <v>77</v>
      </c>
      <c r="C45" s="29" t="s">
        <v>25</v>
      </c>
      <c r="D45" s="29" t="s">
        <v>49</v>
      </c>
      <c r="E45" s="30">
        <v>1.042</v>
      </c>
      <c r="F45" s="28">
        <v>1</v>
      </c>
    </row>
    <row r="46" spans="1:6" x14ac:dyDescent="0.2">
      <c r="A46" s="28">
        <v>45</v>
      </c>
      <c r="B46" s="29" t="s">
        <v>78</v>
      </c>
      <c r="C46" s="29" t="s">
        <v>32</v>
      </c>
      <c r="D46" s="29" t="s">
        <v>28</v>
      </c>
      <c r="E46" s="30">
        <v>0.82699999999999996</v>
      </c>
      <c r="F46" s="28">
        <v>3</v>
      </c>
    </row>
    <row r="47" spans="1:6" x14ac:dyDescent="0.2">
      <c r="A47" s="28">
        <v>46</v>
      </c>
      <c r="B47" s="29" t="s">
        <v>79</v>
      </c>
      <c r="C47" s="29" t="s">
        <v>40</v>
      </c>
      <c r="D47" s="29" t="s">
        <v>33</v>
      </c>
      <c r="E47" s="30">
        <v>0.70199999999999996</v>
      </c>
      <c r="F47" s="28">
        <v>4</v>
      </c>
    </row>
    <row r="48" spans="1:6" x14ac:dyDescent="0.2">
      <c r="A48" s="28">
        <v>47</v>
      </c>
      <c r="B48" s="29" t="s">
        <v>80</v>
      </c>
      <c r="C48" s="29" t="s">
        <v>40</v>
      </c>
      <c r="D48" s="29" t="s">
        <v>33</v>
      </c>
      <c r="E48" s="30">
        <v>0.72099999999999997</v>
      </c>
      <c r="F48" s="28">
        <v>4</v>
      </c>
    </row>
    <row r="49" spans="1:6" x14ac:dyDescent="0.2">
      <c r="A49" s="28">
        <v>48</v>
      </c>
      <c r="B49" s="29" t="s">
        <v>81</v>
      </c>
      <c r="C49" s="29" t="s">
        <v>52</v>
      </c>
      <c r="D49" s="29" t="s">
        <v>30</v>
      </c>
      <c r="E49" s="30">
        <v>0.91900000000000004</v>
      </c>
      <c r="F49" s="28">
        <v>2</v>
      </c>
    </row>
    <row r="50" spans="1:6" x14ac:dyDescent="0.2">
      <c r="A50" s="28">
        <v>49</v>
      </c>
      <c r="B50" s="29" t="s">
        <v>82</v>
      </c>
      <c r="C50" s="29" t="s">
        <v>35</v>
      </c>
      <c r="D50" s="29" t="s">
        <v>33</v>
      </c>
      <c r="E50" s="30">
        <v>0.76100000000000001</v>
      </c>
      <c r="F50" s="28">
        <v>4</v>
      </c>
    </row>
    <row r="51" spans="1:6" x14ac:dyDescent="0.2">
      <c r="A51" s="28">
        <v>50</v>
      </c>
      <c r="B51" s="29" t="s">
        <v>83</v>
      </c>
      <c r="C51" s="29" t="s">
        <v>70</v>
      </c>
      <c r="D51" s="29" t="s">
        <v>28</v>
      </c>
      <c r="E51" s="30">
        <v>0.88500000000000001</v>
      </c>
      <c r="F51" s="28">
        <v>3</v>
      </c>
    </row>
    <row r="52" spans="1:6" x14ac:dyDescent="0.2">
      <c r="A52" s="28">
        <v>51</v>
      </c>
      <c r="B52" s="29" t="s">
        <v>84</v>
      </c>
      <c r="C52" s="29" t="s">
        <v>32</v>
      </c>
      <c r="D52" s="29" t="s">
        <v>33</v>
      </c>
      <c r="E52" s="30">
        <v>0.746</v>
      </c>
      <c r="F52" s="28">
        <v>4</v>
      </c>
    </row>
    <row r="53" spans="1:6" x14ac:dyDescent="0.2">
      <c r="A53" s="28">
        <v>52</v>
      </c>
      <c r="B53" s="29" t="s">
        <v>85</v>
      </c>
      <c r="C53" s="29" t="s">
        <v>25</v>
      </c>
      <c r="D53" s="29" t="s">
        <v>33</v>
      </c>
      <c r="E53" s="30">
        <v>0.748</v>
      </c>
      <c r="F53" s="28">
        <v>4</v>
      </c>
    </row>
    <row r="54" spans="1:6" x14ac:dyDescent="0.2">
      <c r="A54" s="28">
        <v>53</v>
      </c>
      <c r="B54" s="29" t="s">
        <v>86</v>
      </c>
      <c r="C54" s="29" t="s">
        <v>32</v>
      </c>
      <c r="D54" s="29" t="s">
        <v>33</v>
      </c>
      <c r="E54" s="30">
        <v>0.755</v>
      </c>
      <c r="F54" s="28">
        <v>4</v>
      </c>
    </row>
    <row r="55" spans="1:6" x14ac:dyDescent="0.2">
      <c r="A55" s="28">
        <v>54</v>
      </c>
      <c r="B55" s="29" t="s">
        <v>87</v>
      </c>
      <c r="C55" s="29" t="s">
        <v>32</v>
      </c>
      <c r="D55" s="29" t="s">
        <v>28</v>
      </c>
      <c r="E55" s="30">
        <v>0.86699999999999999</v>
      </c>
      <c r="F55" s="28">
        <v>3</v>
      </c>
    </row>
    <row r="56" spans="1:6" x14ac:dyDescent="0.2">
      <c r="A56" s="28">
        <v>55</v>
      </c>
      <c r="B56" s="29" t="s">
        <v>88</v>
      </c>
      <c r="C56" s="29" t="s">
        <v>35</v>
      </c>
      <c r="D56" s="29" t="s">
        <v>33</v>
      </c>
      <c r="E56" s="30">
        <v>0.69799999999999995</v>
      </c>
      <c r="F56" s="28">
        <v>4</v>
      </c>
    </row>
    <row r="57" spans="1:6" x14ac:dyDescent="0.2">
      <c r="A57" s="28">
        <v>56</v>
      </c>
      <c r="B57" s="29" t="s">
        <v>89</v>
      </c>
      <c r="C57" s="29" t="s">
        <v>25</v>
      </c>
      <c r="D57" s="29" t="s">
        <v>33</v>
      </c>
      <c r="E57" s="30">
        <v>0.71599999999999997</v>
      </c>
      <c r="F57" s="28">
        <v>4</v>
      </c>
    </row>
    <row r="58" spans="1:6" x14ac:dyDescent="0.2">
      <c r="A58" s="28">
        <v>57</v>
      </c>
      <c r="B58" s="29" t="s">
        <v>90</v>
      </c>
      <c r="C58" s="29" t="s">
        <v>25</v>
      </c>
      <c r="D58" s="29" t="s">
        <v>28</v>
      </c>
      <c r="E58" s="30">
        <v>0.86099999999999999</v>
      </c>
      <c r="F58" s="28">
        <v>3</v>
      </c>
    </row>
    <row r="59" spans="1:6" x14ac:dyDescent="0.2">
      <c r="A59" s="28">
        <v>58</v>
      </c>
      <c r="B59" s="29" t="s">
        <v>91</v>
      </c>
      <c r="C59" s="29" t="s">
        <v>25</v>
      </c>
      <c r="D59" s="29" t="s">
        <v>33</v>
      </c>
      <c r="E59" s="30">
        <v>0.78200000000000003</v>
      </c>
      <c r="F59" s="28">
        <v>4</v>
      </c>
    </row>
    <row r="60" spans="1:6" x14ac:dyDescent="0.2">
      <c r="A60" s="28">
        <v>59</v>
      </c>
      <c r="B60" s="29" t="s">
        <v>92</v>
      </c>
      <c r="C60" s="29" t="s">
        <v>25</v>
      </c>
      <c r="D60" s="29" t="s">
        <v>28</v>
      </c>
      <c r="E60" s="30">
        <v>0.82499999999999996</v>
      </c>
      <c r="F60" s="28">
        <v>3</v>
      </c>
    </row>
    <row r="61" spans="1:6" x14ac:dyDescent="0.2">
      <c r="A61" s="28">
        <v>60</v>
      </c>
      <c r="B61" s="29" t="s">
        <v>93</v>
      </c>
      <c r="C61" s="29" t="s">
        <v>25</v>
      </c>
      <c r="D61" s="29" t="s">
        <v>28</v>
      </c>
      <c r="E61" s="30">
        <v>0.871</v>
      </c>
      <c r="F61" s="28">
        <v>3</v>
      </c>
    </row>
    <row r="62" spans="1:6" x14ac:dyDescent="0.2">
      <c r="A62" s="28">
        <v>61</v>
      </c>
      <c r="B62" s="29" t="s">
        <v>94</v>
      </c>
      <c r="C62" s="29" t="s">
        <v>40</v>
      </c>
      <c r="D62" s="29" t="s">
        <v>33</v>
      </c>
      <c r="E62" s="30">
        <v>0.70799999999999996</v>
      </c>
      <c r="F62" s="28">
        <v>4</v>
      </c>
    </row>
    <row r="63" spans="1:6" x14ac:dyDescent="0.2">
      <c r="A63" s="28">
        <v>62</v>
      </c>
      <c r="B63" s="29" t="s">
        <v>95</v>
      </c>
      <c r="C63" s="29" t="s">
        <v>32</v>
      </c>
      <c r="D63" s="29" t="s">
        <v>33</v>
      </c>
      <c r="E63" s="30">
        <v>0.70799999999999996</v>
      </c>
      <c r="F63" s="28">
        <v>4</v>
      </c>
    </row>
    <row r="64" spans="1:6" x14ac:dyDescent="0.2">
      <c r="A64" s="28">
        <v>63</v>
      </c>
      <c r="B64" s="29" t="s">
        <v>96</v>
      </c>
      <c r="C64" s="29" t="s">
        <v>25</v>
      </c>
      <c r="D64" s="29" t="s">
        <v>28</v>
      </c>
      <c r="E64" s="30">
        <v>0.84499999999999997</v>
      </c>
      <c r="F64" s="28">
        <v>3</v>
      </c>
    </row>
    <row r="65" spans="1:6" x14ac:dyDescent="0.2">
      <c r="A65" s="28">
        <v>64</v>
      </c>
      <c r="B65" s="29" t="s">
        <v>97</v>
      </c>
      <c r="C65" s="29" t="s">
        <v>35</v>
      </c>
      <c r="D65" s="29" t="s">
        <v>26</v>
      </c>
      <c r="E65" s="30">
        <v>0.64700000000000002</v>
      </c>
      <c r="F65" s="28">
        <v>5</v>
      </c>
    </row>
    <row r="66" spans="1:6" x14ac:dyDescent="0.2">
      <c r="A66" s="28">
        <v>65</v>
      </c>
      <c r="B66" s="29" t="s">
        <v>98</v>
      </c>
      <c r="C66" s="29" t="s">
        <v>25</v>
      </c>
      <c r="D66" s="29" t="s">
        <v>26</v>
      </c>
      <c r="E66" s="30">
        <v>0.64700000000000002</v>
      </c>
      <c r="F66" s="28">
        <v>5</v>
      </c>
    </row>
    <row r="67" spans="1:6" x14ac:dyDescent="0.2">
      <c r="A67" s="28">
        <v>66</v>
      </c>
      <c r="B67" s="29" t="s">
        <v>99</v>
      </c>
      <c r="C67" s="29" t="s">
        <v>32</v>
      </c>
      <c r="D67" s="29" t="s">
        <v>33</v>
      </c>
      <c r="E67" s="30">
        <v>0.751</v>
      </c>
      <c r="F67" s="28">
        <v>4</v>
      </c>
    </row>
    <row r="68" spans="1:6" x14ac:dyDescent="0.2">
      <c r="A68" s="28">
        <v>67</v>
      </c>
      <c r="B68" s="29" t="s">
        <v>100</v>
      </c>
      <c r="C68" s="29" t="s">
        <v>40</v>
      </c>
      <c r="D68" s="29" t="s">
        <v>33</v>
      </c>
      <c r="E68" s="30">
        <v>0.73499999999999999</v>
      </c>
      <c r="F68" s="28">
        <v>4</v>
      </c>
    </row>
    <row r="69" spans="1:6" x14ac:dyDescent="0.2">
      <c r="A69" s="28">
        <v>68</v>
      </c>
      <c r="B69" s="29" t="s">
        <v>101</v>
      </c>
      <c r="C69" s="29" t="s">
        <v>32</v>
      </c>
      <c r="D69" s="29" t="s">
        <v>28</v>
      </c>
      <c r="E69" s="30">
        <v>0.82299999999999995</v>
      </c>
      <c r="F69" s="28">
        <v>3</v>
      </c>
    </row>
    <row r="70" spans="1:6" x14ac:dyDescent="0.2">
      <c r="A70" s="28">
        <v>69</v>
      </c>
      <c r="B70" s="29" t="s">
        <v>102</v>
      </c>
      <c r="C70" s="29" t="s">
        <v>25</v>
      </c>
      <c r="D70" s="29" t="s">
        <v>28</v>
      </c>
      <c r="E70" s="30">
        <v>0.81899999999999995</v>
      </c>
      <c r="F70" s="28">
        <v>3</v>
      </c>
    </row>
    <row r="71" spans="1:6" x14ac:dyDescent="0.2">
      <c r="A71" s="28">
        <v>70</v>
      </c>
      <c r="B71" s="29" t="s">
        <v>103</v>
      </c>
      <c r="C71" s="29" t="s">
        <v>25</v>
      </c>
      <c r="D71" s="29" t="s">
        <v>28</v>
      </c>
      <c r="E71" s="30">
        <v>0.85899999999999999</v>
      </c>
      <c r="F71" s="28">
        <v>3</v>
      </c>
    </row>
    <row r="72" spans="1:6" x14ac:dyDescent="0.2">
      <c r="A72" s="28">
        <v>71</v>
      </c>
      <c r="B72" s="29" t="s">
        <v>104</v>
      </c>
      <c r="C72" s="29" t="s">
        <v>32</v>
      </c>
      <c r="D72" s="29" t="s">
        <v>28</v>
      </c>
      <c r="E72" s="30">
        <v>0.82299999999999995</v>
      </c>
      <c r="F72" s="28">
        <v>3</v>
      </c>
    </row>
    <row r="73" spans="1:6" x14ac:dyDescent="0.2">
      <c r="A73" s="28">
        <v>72</v>
      </c>
      <c r="B73" s="29" t="s">
        <v>105</v>
      </c>
      <c r="C73" s="29" t="s">
        <v>40</v>
      </c>
      <c r="D73" s="29" t="s">
        <v>28</v>
      </c>
      <c r="E73" s="30">
        <v>0.88100000000000001</v>
      </c>
      <c r="F73" s="28">
        <v>3</v>
      </c>
    </row>
    <row r="74" spans="1:6" x14ac:dyDescent="0.2">
      <c r="A74" s="28">
        <v>73</v>
      </c>
      <c r="B74" s="29" t="s">
        <v>106</v>
      </c>
      <c r="C74" s="29" t="s">
        <v>35</v>
      </c>
      <c r="D74" s="29" t="s">
        <v>28</v>
      </c>
      <c r="E74" s="30">
        <v>0.80800000000000005</v>
      </c>
      <c r="F74" s="28">
        <v>3</v>
      </c>
    </row>
    <row r="75" spans="1:6" x14ac:dyDescent="0.2">
      <c r="A75" s="28">
        <v>74</v>
      </c>
      <c r="B75" s="29" t="s">
        <v>107</v>
      </c>
      <c r="C75" s="29" t="s">
        <v>25</v>
      </c>
      <c r="D75" s="29" t="s">
        <v>33</v>
      </c>
      <c r="E75" s="30">
        <v>0.71499999999999997</v>
      </c>
      <c r="F75" s="28">
        <v>4</v>
      </c>
    </row>
    <row r="76" spans="1:6" x14ac:dyDescent="0.2">
      <c r="A76" s="28">
        <v>75</v>
      </c>
      <c r="B76" s="29" t="s">
        <v>108</v>
      </c>
      <c r="C76" s="29" t="s">
        <v>40</v>
      </c>
      <c r="D76" s="29" t="s">
        <v>33</v>
      </c>
      <c r="E76" s="30">
        <v>0.73699999999999999</v>
      </c>
      <c r="F76" s="28">
        <v>4</v>
      </c>
    </row>
    <row r="77" spans="1:6" x14ac:dyDescent="0.2">
      <c r="A77" s="28">
        <v>76</v>
      </c>
      <c r="B77" s="29" t="s">
        <v>109</v>
      </c>
      <c r="C77" s="29" t="s">
        <v>32</v>
      </c>
      <c r="D77" s="29" t="s">
        <v>30</v>
      </c>
      <c r="E77" s="30">
        <v>0.91500000000000004</v>
      </c>
      <c r="F77" s="28">
        <v>2</v>
      </c>
    </row>
    <row r="78" spans="1:6" x14ac:dyDescent="0.2">
      <c r="A78" s="28">
        <v>77</v>
      </c>
      <c r="B78" s="29" t="s">
        <v>110</v>
      </c>
      <c r="C78" s="29" t="s">
        <v>40</v>
      </c>
      <c r="D78" s="29" t="s">
        <v>26</v>
      </c>
      <c r="E78" s="30">
        <v>0.68300000000000005</v>
      </c>
      <c r="F78" s="28">
        <v>5</v>
      </c>
    </row>
    <row r="79" spans="1:6" x14ac:dyDescent="0.2">
      <c r="A79" s="28">
        <v>78</v>
      </c>
      <c r="B79" s="29" t="s">
        <v>111</v>
      </c>
      <c r="C79" s="29" t="s">
        <v>40</v>
      </c>
      <c r="D79" s="29" t="s">
        <v>28</v>
      </c>
      <c r="E79" s="30">
        <v>0.80700000000000005</v>
      </c>
      <c r="F79" s="28">
        <v>3</v>
      </c>
    </row>
    <row r="80" spans="1:6" x14ac:dyDescent="0.2">
      <c r="A80" s="28">
        <v>79</v>
      </c>
      <c r="B80" s="29" t="s">
        <v>112</v>
      </c>
      <c r="C80" s="29" t="s">
        <v>40</v>
      </c>
      <c r="D80" s="29" t="s">
        <v>28</v>
      </c>
      <c r="E80" s="30">
        <v>0.84799999999999998</v>
      </c>
      <c r="F80" s="28">
        <v>3</v>
      </c>
    </row>
    <row r="81" spans="1:6" x14ac:dyDescent="0.2">
      <c r="A81" s="28">
        <v>80</v>
      </c>
      <c r="B81" s="29" t="s">
        <v>113</v>
      </c>
      <c r="C81" s="29" t="s">
        <v>32</v>
      </c>
      <c r="D81" s="29" t="s">
        <v>33</v>
      </c>
      <c r="E81" s="30">
        <v>0.76600000000000001</v>
      </c>
      <c r="F81" s="28">
        <v>4</v>
      </c>
    </row>
    <row r="82" spans="1:6" x14ac:dyDescent="0.2">
      <c r="A82" s="28">
        <v>81</v>
      </c>
      <c r="B82" s="29" t="s">
        <v>17</v>
      </c>
      <c r="C82" s="29" t="s">
        <v>32</v>
      </c>
      <c r="D82" s="29" t="s">
        <v>33</v>
      </c>
      <c r="E82" s="30">
        <v>0.76</v>
      </c>
      <c r="F82" s="28">
        <v>4</v>
      </c>
    </row>
    <row r="83" spans="1:6" x14ac:dyDescent="0.2">
      <c r="A83" s="28">
        <v>82</v>
      </c>
      <c r="B83" s="29" t="s">
        <v>114</v>
      </c>
      <c r="C83" s="29" t="s">
        <v>25</v>
      </c>
      <c r="D83" s="29" t="s">
        <v>33</v>
      </c>
      <c r="E83" s="30">
        <v>0.71599999999999997</v>
      </c>
      <c r="F83" s="28">
        <v>4</v>
      </c>
    </row>
    <row r="84" spans="1:6" x14ac:dyDescent="0.2">
      <c r="A84" s="28">
        <v>83</v>
      </c>
      <c r="B84" s="29" t="s">
        <v>115</v>
      </c>
      <c r="C84" s="29" t="s">
        <v>52</v>
      </c>
      <c r="D84" s="29" t="s">
        <v>49</v>
      </c>
      <c r="E84" s="30">
        <v>1.1850000000000001</v>
      </c>
      <c r="F84" s="28">
        <v>1</v>
      </c>
    </row>
    <row r="85" spans="1:6" x14ac:dyDescent="0.2">
      <c r="A85" s="28">
        <v>84</v>
      </c>
      <c r="B85" s="29" t="s">
        <v>116</v>
      </c>
      <c r="C85" s="29" t="s">
        <v>35</v>
      </c>
      <c r="D85" s="29" t="s">
        <v>33</v>
      </c>
      <c r="E85" s="30">
        <v>0.73</v>
      </c>
      <c r="F85" s="28">
        <v>4</v>
      </c>
    </row>
    <row r="86" spans="1:6" x14ac:dyDescent="0.2">
      <c r="A86" s="28">
        <v>85</v>
      </c>
      <c r="B86" s="29" t="s">
        <v>117</v>
      </c>
      <c r="C86" s="29" t="s">
        <v>32</v>
      </c>
      <c r="D86" s="29" t="s">
        <v>33</v>
      </c>
      <c r="E86" s="30">
        <v>0.755</v>
      </c>
      <c r="F86" s="28">
        <v>4</v>
      </c>
    </row>
    <row r="87" spans="1:6" x14ac:dyDescent="0.2">
      <c r="A87" s="28">
        <v>86</v>
      </c>
      <c r="B87" s="29" t="s">
        <v>118</v>
      </c>
      <c r="C87" s="29" t="s">
        <v>25</v>
      </c>
      <c r="D87" s="29" t="s">
        <v>33</v>
      </c>
      <c r="E87" s="30">
        <v>0.70399999999999996</v>
      </c>
      <c r="F87" s="28">
        <v>4</v>
      </c>
    </row>
    <row r="88" spans="1:6" x14ac:dyDescent="0.2">
      <c r="A88" s="28">
        <v>87</v>
      </c>
      <c r="B88" s="29" t="s">
        <v>119</v>
      </c>
      <c r="C88" s="29" t="s">
        <v>25</v>
      </c>
      <c r="D88" s="29" t="s">
        <v>28</v>
      </c>
      <c r="E88" s="30">
        <v>0.81899999999999995</v>
      </c>
      <c r="F88" s="28">
        <v>3</v>
      </c>
    </row>
    <row r="89" spans="1:6" x14ac:dyDescent="0.2">
      <c r="A89" s="28">
        <v>88</v>
      </c>
      <c r="B89" s="29" t="s">
        <v>120</v>
      </c>
      <c r="C89" s="29" t="s">
        <v>25</v>
      </c>
      <c r="D89" s="29" t="s">
        <v>28</v>
      </c>
      <c r="E89" s="30">
        <v>0.83299999999999996</v>
      </c>
      <c r="F89" s="28">
        <v>3</v>
      </c>
    </row>
    <row r="90" spans="1:6" x14ac:dyDescent="0.2">
      <c r="A90" s="28">
        <v>89</v>
      </c>
      <c r="B90" s="29" t="s">
        <v>121</v>
      </c>
      <c r="C90" s="29" t="s">
        <v>52</v>
      </c>
      <c r="D90" s="29" t="s">
        <v>28</v>
      </c>
      <c r="E90" s="30">
        <v>0.82199999999999995</v>
      </c>
      <c r="F90" s="28">
        <v>3</v>
      </c>
    </row>
    <row r="91" spans="1:6" x14ac:dyDescent="0.2">
      <c r="A91" s="28">
        <v>90</v>
      </c>
      <c r="B91" s="29" t="s">
        <v>122</v>
      </c>
      <c r="C91" s="29" t="s">
        <v>40</v>
      </c>
      <c r="D91" s="29" t="s">
        <v>33</v>
      </c>
      <c r="E91" s="30">
        <v>0.7</v>
      </c>
      <c r="F91" s="28">
        <v>4</v>
      </c>
    </row>
    <row r="92" spans="1:6" x14ac:dyDescent="0.2">
      <c r="A92" s="28">
        <v>91</v>
      </c>
      <c r="B92" s="29" t="s">
        <v>123</v>
      </c>
      <c r="C92" s="29" t="s">
        <v>40</v>
      </c>
      <c r="D92" s="29" t="s">
        <v>33</v>
      </c>
      <c r="E92" s="30">
        <v>0.78700000000000003</v>
      </c>
      <c r="F92" s="28">
        <v>4</v>
      </c>
    </row>
    <row r="93" spans="1:6" x14ac:dyDescent="0.2">
      <c r="A93" s="28">
        <v>92</v>
      </c>
      <c r="B93" s="29" t="s">
        <v>124</v>
      </c>
      <c r="C93" s="29" t="s">
        <v>32</v>
      </c>
      <c r="D93" s="29" t="s">
        <v>28</v>
      </c>
      <c r="E93" s="30">
        <v>0.79700000000000004</v>
      </c>
      <c r="F93" s="28">
        <v>3</v>
      </c>
    </row>
    <row r="94" spans="1:6" x14ac:dyDescent="0.2">
      <c r="A94" s="28">
        <v>93</v>
      </c>
      <c r="B94" s="29" t="s">
        <v>125</v>
      </c>
      <c r="C94" s="29" t="s">
        <v>25</v>
      </c>
      <c r="D94" s="29" t="s">
        <v>26</v>
      </c>
      <c r="E94" s="30">
        <v>0.69299999999999995</v>
      </c>
      <c r="F94" s="28">
        <v>5</v>
      </c>
    </row>
    <row r="95" spans="1:6" x14ac:dyDescent="0.2">
      <c r="A95" s="28">
        <v>94</v>
      </c>
      <c r="B95" s="29" t="s">
        <v>126</v>
      </c>
      <c r="C95" s="29" t="s">
        <v>25</v>
      </c>
      <c r="D95" s="29" t="s">
        <v>28</v>
      </c>
      <c r="E95" s="30">
        <v>0.81599999999999995</v>
      </c>
      <c r="F95" s="28">
        <v>3</v>
      </c>
    </row>
    <row r="96" spans="1:6" x14ac:dyDescent="0.2">
      <c r="A96" s="28">
        <v>95</v>
      </c>
      <c r="B96" s="29" t="s">
        <v>127</v>
      </c>
      <c r="C96" s="29" t="s">
        <v>40</v>
      </c>
      <c r="D96" s="29" t="s">
        <v>28</v>
      </c>
      <c r="E96" s="30">
        <v>0.87</v>
      </c>
      <c r="F96" s="28">
        <v>3</v>
      </c>
    </row>
    <row r="97" spans="1:6" x14ac:dyDescent="0.2">
      <c r="A97" s="28">
        <v>96</v>
      </c>
      <c r="B97" s="29" t="s">
        <v>128</v>
      </c>
      <c r="C97" s="29" t="s">
        <v>40</v>
      </c>
      <c r="D97" s="29" t="s">
        <v>26</v>
      </c>
      <c r="E97" s="30">
        <v>0.69399999999999995</v>
      </c>
      <c r="F97" s="28">
        <v>5</v>
      </c>
    </row>
    <row r="98" spans="1:6" x14ac:dyDescent="0.2">
      <c r="A98" s="28">
        <v>97</v>
      </c>
      <c r="B98" s="29" t="s">
        <v>129</v>
      </c>
      <c r="C98" s="29" t="s">
        <v>25</v>
      </c>
      <c r="D98" s="29" t="s">
        <v>28</v>
      </c>
      <c r="E98" s="30">
        <v>0.84899999999999998</v>
      </c>
      <c r="F98" s="28">
        <v>3</v>
      </c>
    </row>
    <row r="99" spans="1:6" x14ac:dyDescent="0.2">
      <c r="A99" s="28">
        <v>98</v>
      </c>
      <c r="B99" s="29" t="s">
        <v>130</v>
      </c>
      <c r="C99" s="29" t="s">
        <v>70</v>
      </c>
      <c r="D99" s="29" t="s">
        <v>49</v>
      </c>
      <c r="E99" s="30">
        <v>1.117</v>
      </c>
      <c r="F99" s="28">
        <v>1</v>
      </c>
    </row>
    <row r="100" spans="1:6" x14ac:dyDescent="0.2">
      <c r="A100" s="28">
        <v>99</v>
      </c>
      <c r="B100" s="29" t="s">
        <v>131</v>
      </c>
      <c r="C100" s="29" t="s">
        <v>32</v>
      </c>
      <c r="D100" s="29" t="s">
        <v>26</v>
      </c>
      <c r="E100" s="30">
        <v>0.63600000000000001</v>
      </c>
      <c r="F100" s="28">
        <v>5</v>
      </c>
    </row>
    <row r="101" spans="1:6" x14ac:dyDescent="0.2">
      <c r="A101" s="28">
        <v>100</v>
      </c>
      <c r="B101" s="29" t="s">
        <v>132</v>
      </c>
      <c r="C101" s="29" t="s">
        <v>40</v>
      </c>
      <c r="D101" s="29" t="s">
        <v>33</v>
      </c>
      <c r="E101" s="30">
        <v>0.72699999999999998</v>
      </c>
      <c r="F101" s="28">
        <v>4</v>
      </c>
    </row>
    <row r="102" spans="1:6" x14ac:dyDescent="0.2">
      <c r="A102" s="28">
        <v>101</v>
      </c>
      <c r="B102" s="29" t="s">
        <v>70</v>
      </c>
      <c r="C102" s="29" t="s">
        <v>70</v>
      </c>
      <c r="D102" s="29" t="s">
        <v>49</v>
      </c>
      <c r="E102" s="30">
        <v>1.6160000000000001</v>
      </c>
      <c r="F102" s="28">
        <v>1</v>
      </c>
    </row>
    <row r="103" spans="1:6" x14ac:dyDescent="0.2">
      <c r="A103" s="28">
        <v>102</v>
      </c>
      <c r="B103" s="29" t="s">
        <v>133</v>
      </c>
      <c r="C103" s="29" t="s">
        <v>70</v>
      </c>
      <c r="D103" s="29" t="s">
        <v>30</v>
      </c>
      <c r="E103" s="30">
        <v>0.96499999999999997</v>
      </c>
      <c r="F103" s="28">
        <v>2</v>
      </c>
    </row>
    <row r="104" spans="1:6" x14ac:dyDescent="0.2">
      <c r="A104" s="28">
        <v>103</v>
      </c>
      <c r="B104" s="29" t="s">
        <v>134</v>
      </c>
      <c r="C104" s="29" t="s">
        <v>40</v>
      </c>
      <c r="D104" s="29" t="s">
        <v>28</v>
      </c>
      <c r="E104" s="30">
        <v>0.81699999999999995</v>
      </c>
      <c r="F104" s="28">
        <v>3</v>
      </c>
    </row>
    <row r="105" spans="1:6" x14ac:dyDescent="0.2">
      <c r="A105" s="28">
        <v>104</v>
      </c>
      <c r="B105" s="29" t="s">
        <v>135</v>
      </c>
      <c r="C105" s="29" t="s">
        <v>40</v>
      </c>
      <c r="D105" s="29" t="s">
        <v>28</v>
      </c>
      <c r="E105" s="30">
        <v>0.82499999999999996</v>
      </c>
      <c r="F105" s="28">
        <v>3</v>
      </c>
    </row>
    <row r="106" spans="1:6" x14ac:dyDescent="0.2">
      <c r="A106" s="28">
        <v>105</v>
      </c>
      <c r="B106" s="29" t="s">
        <v>136</v>
      </c>
      <c r="C106" s="29" t="s">
        <v>35</v>
      </c>
      <c r="D106" s="29" t="s">
        <v>28</v>
      </c>
      <c r="E106" s="30">
        <v>0.81200000000000006</v>
      </c>
      <c r="F106" s="28">
        <v>3</v>
      </c>
    </row>
    <row r="107" spans="1:6" x14ac:dyDescent="0.2">
      <c r="A107" s="28">
        <v>106</v>
      </c>
      <c r="B107" s="29" t="s">
        <v>137</v>
      </c>
      <c r="C107" s="29" t="s">
        <v>25</v>
      </c>
      <c r="D107" s="29" t="s">
        <v>33</v>
      </c>
      <c r="E107" s="30">
        <v>0.74199999999999999</v>
      </c>
      <c r="F107" s="28">
        <v>4</v>
      </c>
    </row>
    <row r="108" spans="1:6" x14ac:dyDescent="0.2">
      <c r="A108" s="28">
        <v>107</v>
      </c>
      <c r="B108" s="29" t="s">
        <v>138</v>
      </c>
      <c r="C108" s="29" t="s">
        <v>35</v>
      </c>
      <c r="D108" s="29" t="s">
        <v>33</v>
      </c>
      <c r="E108" s="30">
        <v>0.77700000000000002</v>
      </c>
      <c r="F108" s="28">
        <v>4</v>
      </c>
    </row>
    <row r="109" spans="1:6" x14ac:dyDescent="0.2">
      <c r="A109" s="28">
        <v>108</v>
      </c>
      <c r="B109" s="29" t="s">
        <v>139</v>
      </c>
      <c r="C109" s="29" t="s">
        <v>40</v>
      </c>
      <c r="D109" s="29" t="s">
        <v>26</v>
      </c>
      <c r="E109" s="30">
        <v>0.624</v>
      </c>
      <c r="F109" s="28">
        <v>5</v>
      </c>
    </row>
    <row r="110" spans="1:6" x14ac:dyDescent="0.2">
      <c r="A110" s="28">
        <v>109</v>
      </c>
      <c r="B110" s="29" t="s">
        <v>140</v>
      </c>
      <c r="C110" s="29" t="s">
        <v>32</v>
      </c>
      <c r="D110" s="29" t="s">
        <v>33</v>
      </c>
      <c r="E110" s="30">
        <v>0.74099999999999999</v>
      </c>
      <c r="F110" s="28">
        <v>4</v>
      </c>
    </row>
    <row r="111" spans="1:6" x14ac:dyDescent="0.2">
      <c r="A111" s="28">
        <v>110</v>
      </c>
      <c r="B111" s="29" t="s">
        <v>141</v>
      </c>
      <c r="C111" s="29" t="s">
        <v>25</v>
      </c>
      <c r="D111" s="29" t="s">
        <v>28</v>
      </c>
      <c r="E111" s="30">
        <v>0.89</v>
      </c>
      <c r="F111" s="28">
        <v>3</v>
      </c>
    </row>
    <row r="112" spans="1:6" x14ac:dyDescent="0.2">
      <c r="A112" s="28">
        <v>111</v>
      </c>
      <c r="B112" s="29" t="s">
        <v>142</v>
      </c>
      <c r="C112" s="29" t="s">
        <v>32</v>
      </c>
      <c r="D112" s="29" t="s">
        <v>26</v>
      </c>
      <c r="E112" s="30">
        <v>0.65</v>
      </c>
      <c r="F112" s="28">
        <v>5</v>
      </c>
    </row>
    <row r="113" spans="1:6" x14ac:dyDescent="0.2">
      <c r="A113" s="28">
        <v>112</v>
      </c>
      <c r="B113" s="29" t="s">
        <v>143</v>
      </c>
      <c r="C113" s="29" t="s">
        <v>40</v>
      </c>
      <c r="D113" s="29" t="s">
        <v>33</v>
      </c>
      <c r="E113" s="30">
        <v>0.73299999999999998</v>
      </c>
      <c r="F113" s="28">
        <v>4</v>
      </c>
    </row>
    <row r="114" spans="1:6" x14ac:dyDescent="0.2">
      <c r="A114" s="28">
        <v>113</v>
      </c>
      <c r="B114" s="29" t="s">
        <v>144</v>
      </c>
      <c r="C114" s="29" t="s">
        <v>35</v>
      </c>
      <c r="D114" s="29" t="s">
        <v>33</v>
      </c>
      <c r="E114" s="30">
        <v>0.72399999999999998</v>
      </c>
      <c r="F114" s="28">
        <v>4</v>
      </c>
    </row>
    <row r="115" spans="1:6" x14ac:dyDescent="0.2">
      <c r="A115" s="28">
        <v>114</v>
      </c>
      <c r="B115" s="29" t="s">
        <v>145</v>
      </c>
      <c r="C115" s="29" t="s">
        <v>25</v>
      </c>
      <c r="D115" s="29" t="s">
        <v>33</v>
      </c>
      <c r="E115" s="30">
        <v>0.72199999999999998</v>
      </c>
      <c r="F115" s="28">
        <v>4</v>
      </c>
    </row>
    <row r="116" spans="1:6" x14ac:dyDescent="0.2">
      <c r="A116" s="28">
        <v>115</v>
      </c>
      <c r="B116" s="29" t="s">
        <v>146</v>
      </c>
      <c r="C116" s="29" t="s">
        <v>40</v>
      </c>
      <c r="D116" s="29" t="s">
        <v>26</v>
      </c>
      <c r="E116" s="30">
        <v>0.65800000000000003</v>
      </c>
      <c r="F116" s="28">
        <v>5</v>
      </c>
    </row>
  </sheetData>
  <sheetProtection sheet="1" objects="1" scenarios="1" select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8E33765D55EB479EEC72CFAB019F89" ma:contentTypeVersion="8" ma:contentTypeDescription="Create a new document." ma:contentTypeScope="" ma:versionID="2ea205223c422fe27dfaec28c108a53d">
  <xsd:schema xmlns:xsd="http://www.w3.org/2001/XMLSchema" xmlns:xs="http://www.w3.org/2001/XMLSchema" xmlns:p="http://schemas.microsoft.com/office/2006/metadata/properties" xmlns:ns3="482c6fe3-c08e-4395-a715-a15a9880be87" xmlns:ns4="15da2461-a30d-41fe-b20f-ac0cefe271cc" targetNamespace="http://schemas.microsoft.com/office/2006/metadata/properties" ma:root="true" ma:fieldsID="35ab4a6b7b59eafa310acd8454fd1b32" ns3:_="" ns4:_="">
    <xsd:import namespace="482c6fe3-c08e-4395-a715-a15a9880be87"/>
    <xsd:import namespace="15da2461-a30d-41fe-b20f-ac0cefe271c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c6fe3-c08e-4395-a715-a15a9880be8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2461-a30d-41fe-b20f-ac0cefe271c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82c6fe3-c08e-4395-a715-a15a9880be87" xsi:nil="true"/>
  </documentManagement>
</p:properties>
</file>

<file path=customXml/itemProps1.xml><?xml version="1.0" encoding="utf-8"?>
<ds:datastoreItem xmlns:ds="http://schemas.openxmlformats.org/officeDocument/2006/customXml" ds:itemID="{9267B6E0-44C7-405D-BEF8-A8D1A5F04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c6fe3-c08e-4395-a715-a15a9880be87"/>
    <ds:schemaRef ds:uri="15da2461-a30d-41fe-b20f-ac0cefe27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0027A-55D8-493C-9D31-4A633120D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EB0FD-6554-4F52-85AB-896343400AE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82c6fe3-c08e-4395-a715-a15a9880be87"/>
    <ds:schemaRef ds:uri="15da2461-a30d-41fe-b20f-ac0cefe271c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Verification Form</vt:lpstr>
      <vt:lpstr>Conversions by County</vt:lpstr>
    </vt:vector>
  </TitlesOfParts>
  <Manager/>
  <Company>State of Missouri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Jacobs, Shelle</dc:creator>
  <cp:keywords/>
  <dc:description/>
  <cp:lastModifiedBy>Smith, Peggy</cp:lastModifiedBy>
  <cp:revision/>
  <dcterms:created xsi:type="dcterms:W3CDTF">2024-05-15T18:51:07Z</dcterms:created>
  <dcterms:modified xsi:type="dcterms:W3CDTF">2024-09-30T21:30:36Z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0x010100258E33765D55EB479EEC72CFAB019F89</vt:lpwstr>
  </property>
</Properties>
</file>